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125" windowHeight="6105" activeTab="0"/>
  </bookViews>
  <sheets>
    <sheet name="Anexo-3erinforme" sheetId="4" r:id="rId1"/>
  </sheets>
  <definedNames/>
  <calcPr calcId="152511"/>
</workbook>
</file>

<file path=xl/sharedStrings.xml><?xml version="1.0" encoding="utf-8"?>
<sst xmlns="http://schemas.openxmlformats.org/spreadsheetml/2006/main" count="1914" uniqueCount="306">
  <si>
    <t xml:space="preserve">Información General </t>
  </si>
  <si>
    <t xml:space="preserve">Responsabilidad </t>
  </si>
  <si>
    <t>FOLIO</t>
  </si>
  <si>
    <t>FECHA DE PUBLICACIÓN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</si>
  <si>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</si>
  <si>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</si>
  <si>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</si>
  <si>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</si>
  <si>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</si>
  <si>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</si>
  <si>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OBSERVACIONES</t>
  </si>
  <si>
    <t>TESTIGO</t>
  </si>
  <si>
    <t>Anotaciones</t>
  </si>
  <si>
    <t>Si es reproducción, folio del original</t>
  </si>
  <si>
    <t>PERIODO EN QUE SE PUBLICÓ</t>
  </si>
  <si>
    <t>CARGOS A ELEGIR</t>
  </si>
  <si>
    <t xml:space="preserve">TIPO DE MEDIO IMPRESO </t>
  </si>
  <si>
    <t>Clasificación de publicación</t>
  </si>
  <si>
    <t>Vitrina Metodológica</t>
  </si>
  <si>
    <t>Fecha de levantamiento</t>
  </si>
  <si>
    <t>Población objetivo</t>
  </si>
  <si>
    <t>Pregunta o fraseo</t>
  </si>
  <si>
    <t>Tasa o frecuencia de no respuesta</t>
  </si>
  <si>
    <t>Señalar si se utilizan modelos estadísticos</t>
  </si>
  <si>
    <t>Método de recolección</t>
  </si>
  <si>
    <t>Error máximo de diseño</t>
  </si>
  <si>
    <t>Nivel de confianza del error máximo de diseño</t>
  </si>
  <si>
    <t>CLASIFICACIÓN</t>
  </si>
  <si>
    <t>MONITOREO EN MEDIOS IMPRESOS SOBRE ENCUESTAS, SONDEOS Y CONTEOS RÁPIDOS DEL PROCEOS ELECTORAL FEDERAL 2017-2018</t>
  </si>
  <si>
    <t>Tamaño de muestra</t>
  </si>
  <si>
    <t>ENTIDAD</t>
  </si>
  <si>
    <t>PUE-22</t>
  </si>
  <si>
    <t>Antes de precampaña</t>
  </si>
  <si>
    <t>Presidencia de la República</t>
  </si>
  <si>
    <t>Puebla</t>
  </si>
  <si>
    <t>Revista</t>
  </si>
  <si>
    <t>Política</t>
  </si>
  <si>
    <t>13</t>
  </si>
  <si>
    <t>Líder</t>
  </si>
  <si>
    <t>El Financiero</t>
  </si>
  <si>
    <t>No indica</t>
  </si>
  <si>
    <t>Alfredo Páez</t>
  </si>
  <si>
    <t>Reproducción</t>
  </si>
  <si>
    <t>CNCS-79</t>
  </si>
  <si>
    <t>Sí</t>
  </si>
  <si>
    <t>No</t>
  </si>
  <si>
    <t>CNCS-102</t>
  </si>
  <si>
    <t>Nacional</t>
  </si>
  <si>
    <t>Periódico</t>
  </si>
  <si>
    <t>Contra</t>
  </si>
  <si>
    <t>38</t>
  </si>
  <si>
    <t>Récord</t>
  </si>
  <si>
    <t>Redacción Contra</t>
  </si>
  <si>
    <t>Original</t>
  </si>
  <si>
    <t>No aplica</t>
  </si>
  <si>
    <t>CNCS-103</t>
  </si>
  <si>
    <t>2</t>
  </si>
  <si>
    <t>Enrique Quintana</t>
  </si>
  <si>
    <t>Cita</t>
  </si>
  <si>
    <t>CNCS-104</t>
  </si>
  <si>
    <t>48</t>
  </si>
  <si>
    <t>Pablo Hiriat</t>
  </si>
  <si>
    <t>PUE-23</t>
  </si>
  <si>
    <t>6</t>
  </si>
  <si>
    <t xml:space="preserve">Cambio </t>
  </si>
  <si>
    <t>SDP Noticias-México Elige</t>
  </si>
  <si>
    <t>Luis García</t>
  </si>
  <si>
    <t>TLAX-3</t>
  </si>
  <si>
    <t>Tlaxcala</t>
  </si>
  <si>
    <t>Local</t>
  </si>
  <si>
    <t>3</t>
  </si>
  <si>
    <t>ABC Noticias</t>
  </si>
  <si>
    <t>GCE</t>
  </si>
  <si>
    <t>Regina García Lozano</t>
  </si>
  <si>
    <t>CNCS-105</t>
  </si>
  <si>
    <t>52</t>
  </si>
  <si>
    <t>CNCS-106</t>
  </si>
  <si>
    <t>56</t>
  </si>
  <si>
    <t>El Financiero, El Universal, Buendía y Laredo, CGE, BGC-Excélsior, Reforma, SDPNoticias-México Elige</t>
  </si>
  <si>
    <t>Alejandro Moreno</t>
  </si>
  <si>
    <t>CNCS-107</t>
  </si>
  <si>
    <t>Opinión</t>
  </si>
  <si>
    <t>La Crónica de Hoy</t>
  </si>
  <si>
    <t>José Carlos Castañeda</t>
  </si>
  <si>
    <t>Pese a no mencionarse en el texto, se sabe que el resultado atribuido a Margarita Zavala corresponde uno de los careos de la encuesta publicada por GCE.</t>
  </si>
  <si>
    <t>CNCS-109</t>
  </si>
  <si>
    <t>Ciudad de México</t>
  </si>
  <si>
    <t>17</t>
  </si>
  <si>
    <t>Congresistas</t>
  </si>
  <si>
    <t>Consulta Mitofsky</t>
  </si>
  <si>
    <t>YUC-8</t>
  </si>
  <si>
    <t>Yucatán</t>
  </si>
  <si>
    <t>Claroscuro</t>
  </si>
  <si>
    <t>22</t>
  </si>
  <si>
    <t>La Revista Peninsular</t>
  </si>
  <si>
    <t>Francisco López Vargas</t>
  </si>
  <si>
    <t>COL-2</t>
  </si>
  <si>
    <t>Colima</t>
  </si>
  <si>
    <t>Ecos de la Costa</t>
  </si>
  <si>
    <t>Celexis</t>
  </si>
  <si>
    <t>CNCS-108</t>
  </si>
  <si>
    <t>Entrevista</t>
  </si>
  <si>
    <t>20</t>
  </si>
  <si>
    <t>Siempre, presencia de México</t>
  </si>
  <si>
    <t>Irma Ortiz</t>
  </si>
  <si>
    <t>CNCS-111</t>
  </si>
  <si>
    <t>Análisis</t>
  </si>
  <si>
    <t>40</t>
  </si>
  <si>
    <t>Proceso</t>
  </si>
  <si>
    <t>Héctor Tajonar</t>
  </si>
  <si>
    <t>CNCS-110</t>
  </si>
  <si>
    <t>Política y Sociedad</t>
  </si>
  <si>
    <t>47</t>
  </si>
  <si>
    <t>El Economista</t>
  </si>
  <si>
    <t>El Universal</t>
  </si>
  <si>
    <t>Carlos Requena</t>
  </si>
  <si>
    <t>SLP-10</t>
  </si>
  <si>
    <t>San Luis Potosí</t>
  </si>
  <si>
    <t>País</t>
  </si>
  <si>
    <t>18</t>
  </si>
  <si>
    <t xml:space="preserve">Close Up </t>
  </si>
  <si>
    <t>Agencias</t>
  </si>
  <si>
    <t>PUE-24</t>
  </si>
  <si>
    <t>5</t>
  </si>
  <si>
    <t>Mas Data</t>
  </si>
  <si>
    <t>Arturo Rueda</t>
  </si>
  <si>
    <t>CNCS-112</t>
  </si>
  <si>
    <t>Nación</t>
  </si>
  <si>
    <t>10</t>
  </si>
  <si>
    <t>Misael Závala Horacio Jiménez y Suzzete Alcántara</t>
  </si>
  <si>
    <t>TAM-12</t>
  </si>
  <si>
    <t>Tamaulipas</t>
  </si>
  <si>
    <t>El Diario de Ciudad Victoria</t>
  </si>
  <si>
    <t>Buendía y Laredo</t>
  </si>
  <si>
    <t>Cendy Robles</t>
  </si>
  <si>
    <t>Se presume una equivocación de la autora entre la relación de la pregunta que reporta y los resultados. Los resultados a los que refiere corresponden a la pregunta de "¿Quién tienen más posibilidades de ganar la presidencia?", sin embargo, se presume que la autora refiere a la pregunta de "¿A cuál consideraría usted darle su voto para Presidente en 2018?"</t>
  </si>
  <si>
    <t>Refiere a la encuesta levantada por Buendía y Laredo e identificada con el folio CNCS-58 y siguientes.</t>
  </si>
  <si>
    <t>CNCS-113</t>
  </si>
  <si>
    <t>Leopoldo Hernández</t>
  </si>
  <si>
    <t>PUE-30</t>
  </si>
  <si>
    <t>TAM-18</t>
  </si>
  <si>
    <t>Expreso de Victoria</t>
  </si>
  <si>
    <t>Melitón García de la Rosa</t>
  </si>
  <si>
    <t>CNCS-116</t>
  </si>
  <si>
    <t>Impacto El Diario</t>
  </si>
  <si>
    <t>Los Malosos</t>
  </si>
  <si>
    <t>TAM-20</t>
  </si>
  <si>
    <t>Tampico</t>
  </si>
  <si>
    <t>4</t>
  </si>
  <si>
    <t>La Razón</t>
  </si>
  <si>
    <t>TAM-15</t>
  </si>
  <si>
    <t>Expreso de Matamoros</t>
  </si>
  <si>
    <t>TAM-13</t>
  </si>
  <si>
    <t>Matamoros</t>
  </si>
  <si>
    <t>Contacto de Matamoros</t>
  </si>
  <si>
    <t>Alberto Guerra Salazar</t>
  </si>
  <si>
    <t>TAM-14</t>
  </si>
  <si>
    <t>Martha Isabel Alvarado</t>
  </si>
  <si>
    <t>TAM-17</t>
  </si>
  <si>
    <t>7</t>
  </si>
  <si>
    <t>El Mercurio de Tamaulipas</t>
  </si>
  <si>
    <t>TAM-16</t>
  </si>
  <si>
    <t>TAM-19</t>
  </si>
  <si>
    <t>11</t>
  </si>
  <si>
    <t>Expreso de Mante</t>
  </si>
  <si>
    <t>PUE-31</t>
  </si>
  <si>
    <t>Intolerancia</t>
  </si>
  <si>
    <t>Enrique Nuñez</t>
  </si>
  <si>
    <t>CNCS-114</t>
  </si>
  <si>
    <t>26</t>
  </si>
  <si>
    <t>Voz y Voto</t>
  </si>
  <si>
    <t>El Universal, Consulta Mitofsky</t>
  </si>
  <si>
    <t>Utiliza resultados de encuestas publicadas en fechas anteriores para realizar estimaciones propias.</t>
  </si>
  <si>
    <t>PUE-35</t>
  </si>
  <si>
    <t>Primera Columna</t>
  </si>
  <si>
    <t>La Opinión. Diario de la mañana</t>
  </si>
  <si>
    <t xml:space="preserve">Óscar López Morales </t>
  </si>
  <si>
    <t>SON-3</t>
  </si>
  <si>
    <t>Sonora</t>
  </si>
  <si>
    <t>Expresión</t>
  </si>
  <si>
    <t>Expreso</t>
  </si>
  <si>
    <t>Carlos Ramírez</t>
  </si>
  <si>
    <t>CNCS-117</t>
  </si>
  <si>
    <t>CNCS-115</t>
  </si>
  <si>
    <t>Capital de México</t>
  </si>
  <si>
    <t>SLP-12</t>
  </si>
  <si>
    <t>El Heraldo de San Luis</t>
  </si>
  <si>
    <t>TAM-24</t>
  </si>
  <si>
    <t>TAM-23</t>
  </si>
  <si>
    <t>TAM-25</t>
  </si>
  <si>
    <t>TAM-22</t>
  </si>
  <si>
    <t>9</t>
  </si>
  <si>
    <t>El Mañana de Matamoros</t>
  </si>
  <si>
    <t>TAM-21</t>
  </si>
  <si>
    <t>El Mañana de Reynosa</t>
  </si>
  <si>
    <t>PUE-34</t>
  </si>
  <si>
    <t>16</t>
  </si>
  <si>
    <t>Ana Jennifer de la Fuente</t>
  </si>
  <si>
    <t xml:space="preserve">Original </t>
  </si>
  <si>
    <t>Corresponde a la primera publicación en medios impresos con información la una encuestas supuestamente realizada por Presidencia de la República.</t>
  </si>
  <si>
    <t>CNCS-118</t>
  </si>
  <si>
    <t>Hugo Páez</t>
  </si>
  <si>
    <t>TAM-26</t>
  </si>
  <si>
    <t>José Azpeitia</t>
  </si>
  <si>
    <t>CNCS-120</t>
  </si>
  <si>
    <t>Roberto Rock</t>
  </si>
  <si>
    <t>CNCS-121</t>
  </si>
  <si>
    <t>Gustavo Rentería</t>
  </si>
  <si>
    <t xml:space="preserve">En el texto no se indica, pero se sabe que los careos corresponden con la encuesta elaborada por Consulta Mitofsky y publicada en El Economista. </t>
  </si>
  <si>
    <t>YUC-9</t>
  </si>
  <si>
    <t>La República</t>
  </si>
  <si>
    <t>Por Esto</t>
  </si>
  <si>
    <t>La Presidencia de la República</t>
  </si>
  <si>
    <t>CNCS-119</t>
  </si>
  <si>
    <t>Opinion</t>
  </si>
  <si>
    <t>59</t>
  </si>
  <si>
    <t>Alejo Sanchez Cano</t>
  </si>
  <si>
    <t>PUE-36</t>
  </si>
  <si>
    <t>Angelopolitanas</t>
  </si>
  <si>
    <t>Puntual</t>
  </si>
  <si>
    <t>MICH-1</t>
  </si>
  <si>
    <t>Michoacán</t>
  </si>
  <si>
    <t xml:space="preserve">Provincia  </t>
  </si>
  <si>
    <t>CNCS-122</t>
  </si>
  <si>
    <t>Macario Schettino</t>
  </si>
  <si>
    <t>Aunque la publicación no lo indica, se sabe que hace referencia a una encuesta realizada por El Financiero, identificada con el folio CNCS-79.</t>
  </si>
  <si>
    <t>TAM-30</t>
  </si>
  <si>
    <t>Ideas</t>
  </si>
  <si>
    <t>TAM-27</t>
  </si>
  <si>
    <t>Editoriales</t>
  </si>
  <si>
    <t>QUE-1</t>
  </si>
  <si>
    <t>Querétaro</t>
  </si>
  <si>
    <t>Plaza de Armas</t>
  </si>
  <si>
    <t>Sergio Arturo Venegas</t>
  </si>
  <si>
    <t>SIN-3</t>
  </si>
  <si>
    <t>Sinaloa</t>
  </si>
  <si>
    <t>Noreste de Culiacán</t>
  </si>
  <si>
    <t>CNCS-123</t>
  </si>
  <si>
    <t>12</t>
  </si>
  <si>
    <t>Vladimir Galeana</t>
  </si>
  <si>
    <t>CNCS-124</t>
  </si>
  <si>
    <t>Punto de Vista</t>
  </si>
  <si>
    <t>Eje Central</t>
  </si>
  <si>
    <t>Buendía y Laredo, Consulta Mitofsky</t>
  </si>
  <si>
    <t>Raymundo Riva Palacio</t>
  </si>
  <si>
    <t>En la primer referencia que hace a una encuesta se presume que cita a los resultados de la encuesta de Consulta Mitofsky y publicada en El Economista, identificados con el folio CNCS-113.</t>
  </si>
  <si>
    <t>CNCS-125</t>
  </si>
  <si>
    <t>México</t>
  </si>
  <si>
    <t>La Razón de México</t>
  </si>
  <si>
    <t>Rubén Cortés</t>
  </si>
  <si>
    <t>La encuesta a la que se refiere está recogida en el folio CNSC-79.</t>
  </si>
  <si>
    <t>CNCS-128</t>
  </si>
  <si>
    <t>Primera</t>
  </si>
  <si>
    <t>Excélsior</t>
  </si>
  <si>
    <t>Francisco Garfias</t>
  </si>
  <si>
    <t>CNCS-129</t>
  </si>
  <si>
    <t>Milenio Diario</t>
  </si>
  <si>
    <t>Ricardo Alemán</t>
  </si>
  <si>
    <t>PUE-37</t>
  </si>
  <si>
    <t>21</t>
  </si>
  <si>
    <t>Milenio Puebla</t>
  </si>
  <si>
    <t>SON-4</t>
  </si>
  <si>
    <t>TAM-31</t>
  </si>
  <si>
    <t>Carlos López Arriaga</t>
  </si>
  <si>
    <t>TAM-32</t>
  </si>
  <si>
    <t>TAM-33</t>
  </si>
  <si>
    <t>CNCS-135</t>
  </si>
  <si>
    <t>Editorial</t>
  </si>
  <si>
    <t>6-7</t>
  </si>
  <si>
    <t>Beatriz Pagés</t>
  </si>
  <si>
    <t>OAX-3</t>
  </si>
  <si>
    <t>Oaxaca</t>
  </si>
  <si>
    <t>Noticias, Voz e Imagen de Oaxaca</t>
  </si>
  <si>
    <t>Juan Manuel López García</t>
  </si>
  <si>
    <t>Se refiere a una encuesta publicada el 6 de septiembre en El Economista, antes del inicio del periodo electoral.</t>
  </si>
  <si>
    <t>CNCS-130</t>
  </si>
  <si>
    <t>CNCS-131</t>
  </si>
  <si>
    <t>Erika Montejo</t>
  </si>
  <si>
    <t>En la publicación se reproduce de forma impresa los resultados de la encuesta en el spot de televisión que se describe.</t>
  </si>
  <si>
    <t>COA-24</t>
  </si>
  <si>
    <t>Coahuila</t>
  </si>
  <si>
    <t>Zócalo Saltillo</t>
  </si>
  <si>
    <t>SIN-4</t>
  </si>
  <si>
    <t>SLP-13</t>
  </si>
  <si>
    <t>La Voz</t>
  </si>
  <si>
    <t>SON-5</t>
  </si>
  <si>
    <t>TAM-34</t>
  </si>
  <si>
    <t>TAM-35</t>
  </si>
  <si>
    <t>TAM-36</t>
  </si>
  <si>
    <t>TAM-37</t>
  </si>
  <si>
    <t>TAM-38</t>
  </si>
  <si>
    <t>TAM-39</t>
  </si>
  <si>
    <t>CNCS-132</t>
  </si>
  <si>
    <t>CNCS-133</t>
  </si>
  <si>
    <t>México Social</t>
  </si>
  <si>
    <t>14</t>
  </si>
  <si>
    <t>Yuriria Sierra</t>
  </si>
  <si>
    <t>YUC-10</t>
  </si>
  <si>
    <t>Opiniones</t>
  </si>
  <si>
    <t>CNCS-134</t>
  </si>
  <si>
    <t>María Amparo Casar</t>
  </si>
  <si>
    <t>CNCS-137</t>
  </si>
  <si>
    <t>El Heraldo de México</t>
  </si>
  <si>
    <t>Alfredo González Castro</t>
  </si>
  <si>
    <t>Se presume que cita la encuesta de El Financiero identificada con el folio CNCS-79 debido a que la referencia coincide con los posicionamientos publicados.</t>
  </si>
  <si>
    <t>En el spot al que refiere se muestran los resultados agregados de la encuesta de Buendía y Laredo, identificada con los folios CNCS-58 y siguientes.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</si>
</sst>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5" tint="-0.24997000396251678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9" fillId="0" borderId="1" xfId="0" applyFont="1" applyBorder="1"/>
    <xf numFmtId="0" fontId="2" fillId="0" borderId="0" xfId="0" applyFont="1" applyBorder="1"/>
    <xf numFmtId="0" fontId="10" fillId="0" borderId="1" xfId="0" applyFont="1" applyBorder="1"/>
    <xf numFmtId="1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0" fontId="2" fillId="0" borderId="2" xfId="0" applyFont="1" applyBorder="1"/>
    <xf numFmtId="14" fontId="2" fillId="0" borderId="2" xfId="0" applyNumberFormat="1" applyFont="1" applyBorder="1"/>
    <xf numFmtId="0" fontId="10" fillId="0" borderId="2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zoomScale="55" zoomScaleNormal="55" workbookViewId="0" topLeftCell="A1">
      <selection activeCell="I5" sqref="I5:I93"/>
    </sheetView>
  </sheetViews>
  <sheetFormatPr defaultColWidth="8.8515625" defaultRowHeight="15"/>
  <cols>
    <col min="1" max="1" width="18.00390625" style="0" customWidth="1"/>
    <col min="2" max="2" width="25.421875" style="0" customWidth="1"/>
    <col min="3" max="3" width="21.57421875" style="0" customWidth="1"/>
    <col min="4" max="4" width="22.140625" style="0" customWidth="1"/>
    <col min="5" max="5" width="23.140625" style="0" customWidth="1"/>
    <col min="6" max="6" width="23.8515625" style="0" customWidth="1"/>
    <col min="7" max="7" width="24.28125" style="0" customWidth="1"/>
    <col min="8" max="8" width="12.8515625" style="0" customWidth="1"/>
    <col min="9" max="9" width="18.57421875" style="0" customWidth="1"/>
    <col min="10" max="10" width="32.00390625" style="0" customWidth="1"/>
    <col min="11" max="11" width="19.00390625" style="0" customWidth="1"/>
    <col min="12" max="12" width="17.421875" style="0" customWidth="1"/>
    <col min="13" max="13" width="22.00390625" style="0" customWidth="1"/>
    <col min="14" max="14" width="19.28125" style="0" customWidth="1"/>
    <col min="15" max="23" width="11.00390625" style="0" customWidth="1"/>
    <col min="24" max="24" width="58.8515625" style="0" customWidth="1"/>
    <col min="25" max="25" width="15.7109375" style="0" customWidth="1"/>
  </cols>
  <sheetData>
    <row r="1" spans="1:25" ht="48.6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4" customHeight="1">
      <c r="A2" s="9" t="s">
        <v>0</v>
      </c>
      <c r="B2" s="9"/>
      <c r="C2" s="9"/>
      <c r="D2" s="9"/>
      <c r="E2" s="9"/>
      <c r="F2" s="9"/>
      <c r="G2" s="9"/>
      <c r="H2" s="9"/>
      <c r="I2" s="10" t="s">
        <v>1</v>
      </c>
      <c r="J2" s="10"/>
      <c r="K2" s="10"/>
      <c r="L2" s="10"/>
      <c r="M2" s="9" t="s">
        <v>17</v>
      </c>
      <c r="N2" s="9"/>
      <c r="O2" s="10" t="s">
        <v>18</v>
      </c>
      <c r="P2" s="10"/>
      <c r="Q2" s="10"/>
      <c r="R2" s="10"/>
      <c r="S2" s="10"/>
      <c r="T2" s="10"/>
      <c r="U2" s="10"/>
      <c r="V2" s="10"/>
      <c r="W2" s="10"/>
      <c r="X2" s="11" t="s">
        <v>12</v>
      </c>
      <c r="Y2" s="11"/>
    </row>
    <row r="3" spans="1:25" ht="54.75" customHeight="1">
      <c r="A3" s="7" t="s">
        <v>2</v>
      </c>
      <c r="B3" s="7" t="s">
        <v>14</v>
      </c>
      <c r="C3" s="7" t="s">
        <v>15</v>
      </c>
      <c r="D3" s="7" t="s">
        <v>3</v>
      </c>
      <c r="E3" s="7" t="s">
        <v>30</v>
      </c>
      <c r="F3" s="7" t="s">
        <v>16</v>
      </c>
      <c r="G3" s="7" t="s">
        <v>4</v>
      </c>
      <c r="H3" s="7" t="s">
        <v>5</v>
      </c>
      <c r="I3" s="7" t="s">
        <v>6</v>
      </c>
      <c r="J3" s="7" t="s">
        <v>8</v>
      </c>
      <c r="K3" s="7" t="s">
        <v>7</v>
      </c>
      <c r="L3" s="7" t="s">
        <v>9</v>
      </c>
      <c r="M3" s="7" t="s">
        <v>27</v>
      </c>
      <c r="N3" s="6" t="s">
        <v>13</v>
      </c>
      <c r="O3" s="6" t="s">
        <v>19</v>
      </c>
      <c r="P3" s="6" t="s">
        <v>20</v>
      </c>
      <c r="Q3" s="6" t="s">
        <v>29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7" t="s">
        <v>10</v>
      </c>
      <c r="Y3" s="7" t="s">
        <v>11</v>
      </c>
    </row>
    <row r="4" spans="1:2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4"/>
    </row>
    <row r="5" spans="1:25" s="15" customFormat="1" ht="15">
      <c r="A5" s="12" t="s">
        <v>46</v>
      </c>
      <c r="B5" s="12" t="s">
        <v>32</v>
      </c>
      <c r="C5" s="12" t="s">
        <v>33</v>
      </c>
      <c r="D5" s="13">
        <v>43027</v>
      </c>
      <c r="E5" s="12" t="s">
        <v>47</v>
      </c>
      <c r="F5" s="12" t="s">
        <v>48</v>
      </c>
      <c r="G5" s="12" t="s">
        <v>49</v>
      </c>
      <c r="H5" s="12" t="s">
        <v>50</v>
      </c>
      <c r="I5" s="12" t="s">
        <v>51</v>
      </c>
      <c r="J5" s="12" t="s">
        <v>49</v>
      </c>
      <c r="K5" s="12" t="s">
        <v>40</v>
      </c>
      <c r="L5" s="12" t="s">
        <v>52</v>
      </c>
      <c r="M5" s="12" t="s">
        <v>53</v>
      </c>
      <c r="N5" s="12" t="s">
        <v>54</v>
      </c>
      <c r="O5" s="12" t="s">
        <v>44</v>
      </c>
      <c r="P5" s="12" t="s">
        <v>44</v>
      </c>
      <c r="Q5" s="12" t="s">
        <v>44</v>
      </c>
      <c r="R5" s="12" t="s">
        <v>44</v>
      </c>
      <c r="S5" s="12" t="s">
        <v>45</v>
      </c>
      <c r="T5" s="12" t="s">
        <v>45</v>
      </c>
      <c r="U5" s="12" t="s">
        <v>44</v>
      </c>
      <c r="V5" s="12" t="s">
        <v>45</v>
      </c>
      <c r="W5" s="12" t="s">
        <v>44</v>
      </c>
      <c r="X5" s="12"/>
      <c r="Y5" s="14" t="str">
        <f>HYPERLINK("testigos/CNCS-102.pdf","CNCS-102")</f>
        <v>CNCS-102</v>
      </c>
    </row>
    <row r="6" spans="1:25" ht="15">
      <c r="A6" s="1" t="s">
        <v>55</v>
      </c>
      <c r="B6" s="1" t="s">
        <v>32</v>
      </c>
      <c r="C6" s="1" t="s">
        <v>33</v>
      </c>
      <c r="D6" s="2">
        <v>43027</v>
      </c>
      <c r="E6" s="1" t="s">
        <v>47</v>
      </c>
      <c r="F6" s="1" t="s">
        <v>48</v>
      </c>
      <c r="G6" s="1" t="s">
        <v>40</v>
      </c>
      <c r="H6" s="1" t="s">
        <v>56</v>
      </c>
      <c r="I6" s="1" t="s">
        <v>39</v>
      </c>
      <c r="J6" s="1" t="s">
        <v>39</v>
      </c>
      <c r="K6" s="1" t="s">
        <v>40</v>
      </c>
      <c r="L6" s="1" t="s">
        <v>57</v>
      </c>
      <c r="M6" s="1" t="s">
        <v>58</v>
      </c>
      <c r="N6" s="1" t="s">
        <v>54</v>
      </c>
      <c r="O6" s="1" t="s">
        <v>45</v>
      </c>
      <c r="P6" s="1" t="s">
        <v>45</v>
      </c>
      <c r="Q6" s="1" t="s">
        <v>45</v>
      </c>
      <c r="R6" s="1" t="s">
        <v>45</v>
      </c>
      <c r="S6" s="1" t="s">
        <v>45</v>
      </c>
      <c r="T6" s="1" t="s">
        <v>45</v>
      </c>
      <c r="U6" s="1" t="s">
        <v>45</v>
      </c>
      <c r="V6" s="1" t="s">
        <v>45</v>
      </c>
      <c r="W6" s="1" t="s">
        <v>45</v>
      </c>
      <c r="X6" s="1"/>
      <c r="Y6" s="3" t="str">
        <f>HYPERLINK("testigos/CNCS-103.pdf","CNCS-103")</f>
        <v>CNCS-103</v>
      </c>
    </row>
    <row r="7" spans="1:25" ht="15">
      <c r="A7" s="1" t="s">
        <v>59</v>
      </c>
      <c r="B7" s="1" t="s">
        <v>32</v>
      </c>
      <c r="C7" s="1" t="s">
        <v>33</v>
      </c>
      <c r="D7" s="2">
        <v>43027</v>
      </c>
      <c r="E7" s="1" t="s">
        <v>47</v>
      </c>
      <c r="F7" s="1" t="s">
        <v>48</v>
      </c>
      <c r="G7" s="1" t="s">
        <v>47</v>
      </c>
      <c r="H7" s="1" t="s">
        <v>60</v>
      </c>
      <c r="I7" s="1" t="s">
        <v>39</v>
      </c>
      <c r="J7" s="1" t="s">
        <v>39</v>
      </c>
      <c r="K7" s="1" t="s">
        <v>40</v>
      </c>
      <c r="L7" s="1" t="s">
        <v>61</v>
      </c>
      <c r="M7" s="1" t="s">
        <v>58</v>
      </c>
      <c r="N7" s="1" t="s">
        <v>54</v>
      </c>
      <c r="O7" s="1" t="s">
        <v>44</v>
      </c>
      <c r="P7" s="1" t="s">
        <v>45</v>
      </c>
      <c r="Q7" s="1" t="s">
        <v>45</v>
      </c>
      <c r="R7" s="1" t="s">
        <v>45</v>
      </c>
      <c r="S7" s="1" t="s">
        <v>45</v>
      </c>
      <c r="T7" s="1" t="s">
        <v>45</v>
      </c>
      <c r="U7" s="1" t="s">
        <v>44</v>
      </c>
      <c r="V7" s="1" t="s">
        <v>45</v>
      </c>
      <c r="W7" s="1" t="s">
        <v>45</v>
      </c>
      <c r="X7" s="1"/>
      <c r="Y7" s="3" t="str">
        <f>HYPERLINK("testigos/CNCS-104.pdf","CNCS-104")</f>
        <v>CNCS-104</v>
      </c>
    </row>
    <row r="8" spans="1:25" s="15" customFormat="1" ht="15">
      <c r="A8" s="12" t="s">
        <v>62</v>
      </c>
      <c r="B8" s="12" t="s">
        <v>32</v>
      </c>
      <c r="C8" s="12" t="s">
        <v>33</v>
      </c>
      <c r="D8" s="13">
        <v>43027</v>
      </c>
      <c r="E8" s="12" t="s">
        <v>34</v>
      </c>
      <c r="F8" s="12" t="s">
        <v>48</v>
      </c>
      <c r="G8" s="12" t="s">
        <v>36</v>
      </c>
      <c r="H8" s="12" t="s">
        <v>63</v>
      </c>
      <c r="I8" s="12" t="s">
        <v>64</v>
      </c>
      <c r="J8" s="12" t="s">
        <v>65</v>
      </c>
      <c r="K8" s="12" t="s">
        <v>40</v>
      </c>
      <c r="L8" s="12" t="s">
        <v>66</v>
      </c>
      <c r="M8" s="12" t="s">
        <v>53</v>
      </c>
      <c r="N8" s="12" t="s">
        <v>54</v>
      </c>
      <c r="O8" s="12" t="s">
        <v>45</v>
      </c>
      <c r="P8" s="12" t="s">
        <v>45</v>
      </c>
      <c r="Q8" s="12" t="s">
        <v>45</v>
      </c>
      <c r="R8" s="12" t="s">
        <v>45</v>
      </c>
      <c r="S8" s="12" t="s">
        <v>45</v>
      </c>
      <c r="T8" s="12" t="s">
        <v>45</v>
      </c>
      <c r="U8" s="12" t="s">
        <v>45</v>
      </c>
      <c r="V8" s="12" t="s">
        <v>45</v>
      </c>
      <c r="W8" s="12" t="s">
        <v>45</v>
      </c>
      <c r="X8" s="12"/>
      <c r="Y8" s="14" t="str">
        <f>HYPERLINK("testigos/PUE-23.pdf","PUE-23")</f>
        <v>PUE-23</v>
      </c>
    </row>
    <row r="9" spans="1:25" ht="15">
      <c r="A9" s="1" t="s">
        <v>67</v>
      </c>
      <c r="B9" s="1" t="s">
        <v>32</v>
      </c>
      <c r="C9" s="1" t="s">
        <v>33</v>
      </c>
      <c r="D9" s="2">
        <v>43027</v>
      </c>
      <c r="E9" s="1" t="s">
        <v>68</v>
      </c>
      <c r="F9" s="1" t="s">
        <v>48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40</v>
      </c>
      <c r="L9" s="1" t="s">
        <v>73</v>
      </c>
      <c r="M9" s="1" t="s">
        <v>58</v>
      </c>
      <c r="N9" s="1" t="s">
        <v>54</v>
      </c>
      <c r="O9" s="1" t="s">
        <v>45</v>
      </c>
      <c r="P9" s="1" t="s">
        <v>45</v>
      </c>
      <c r="Q9" s="1" t="s">
        <v>45</v>
      </c>
      <c r="R9" s="1" t="s">
        <v>45</v>
      </c>
      <c r="S9" s="1" t="s">
        <v>45</v>
      </c>
      <c r="T9" s="1" t="s">
        <v>45</v>
      </c>
      <c r="U9" s="1" t="s">
        <v>45</v>
      </c>
      <c r="V9" s="1" t="s">
        <v>45</v>
      </c>
      <c r="W9" s="1" t="s">
        <v>45</v>
      </c>
      <c r="X9" s="1"/>
      <c r="Y9" s="3" t="str">
        <f>HYPERLINK("testigos/TLAX-3.pdf","TLAX-3")</f>
        <v>TLAX-3</v>
      </c>
    </row>
    <row r="10" spans="1:25" ht="15">
      <c r="A10" s="1" t="s">
        <v>74</v>
      </c>
      <c r="B10" s="1" t="s">
        <v>32</v>
      </c>
      <c r="C10" s="1" t="s">
        <v>33</v>
      </c>
      <c r="D10" s="2">
        <v>43028</v>
      </c>
      <c r="E10" s="1" t="s">
        <v>47</v>
      </c>
      <c r="F10" s="1" t="s">
        <v>48</v>
      </c>
      <c r="G10" s="1" t="s">
        <v>47</v>
      </c>
      <c r="H10" s="1" t="s">
        <v>75</v>
      </c>
      <c r="I10" s="1" t="s">
        <v>39</v>
      </c>
      <c r="J10" s="1" t="s">
        <v>39</v>
      </c>
      <c r="K10" s="1" t="s">
        <v>40</v>
      </c>
      <c r="L10" s="1" t="s">
        <v>61</v>
      </c>
      <c r="M10" s="1" t="s">
        <v>58</v>
      </c>
      <c r="N10" s="1" t="s">
        <v>54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 t="s">
        <v>45</v>
      </c>
      <c r="U10" s="1" t="s">
        <v>45</v>
      </c>
      <c r="V10" s="1" t="s">
        <v>45</v>
      </c>
      <c r="W10" s="1" t="s">
        <v>45</v>
      </c>
      <c r="X10" s="1"/>
      <c r="Y10" s="3" t="str">
        <f>HYPERLINK("testigos/CNCS-105.pdf","CNCS-105")</f>
        <v>CNCS-105</v>
      </c>
    </row>
    <row r="11" spans="1:25" ht="15">
      <c r="A11" s="1" t="s">
        <v>76</v>
      </c>
      <c r="B11" s="1" t="s">
        <v>32</v>
      </c>
      <c r="C11" s="1" t="s">
        <v>33</v>
      </c>
      <c r="D11" s="2">
        <v>43028</v>
      </c>
      <c r="E11" s="1" t="s">
        <v>47</v>
      </c>
      <c r="F11" s="1" t="s">
        <v>48</v>
      </c>
      <c r="G11" s="1" t="s">
        <v>47</v>
      </c>
      <c r="H11" s="1" t="s">
        <v>77</v>
      </c>
      <c r="I11" s="1" t="s">
        <v>39</v>
      </c>
      <c r="J11" s="1" t="s">
        <v>78</v>
      </c>
      <c r="K11" s="1" t="s">
        <v>40</v>
      </c>
      <c r="L11" s="1" t="s">
        <v>79</v>
      </c>
      <c r="M11" s="1" t="s">
        <v>58</v>
      </c>
      <c r="N11" s="1" t="s">
        <v>54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 t="s">
        <v>45</v>
      </c>
      <c r="U11" s="1" t="s">
        <v>45</v>
      </c>
      <c r="V11" s="1" t="s">
        <v>45</v>
      </c>
      <c r="W11" s="1" t="s">
        <v>45</v>
      </c>
      <c r="X11" s="1"/>
      <c r="Y11" s="3" t="str">
        <f>HYPERLINK("testigos/CNCS-106.pdf","CNCS-106")</f>
        <v>CNCS-106</v>
      </c>
    </row>
    <row r="12" spans="1:25" ht="15">
      <c r="A12" s="1" t="s">
        <v>80</v>
      </c>
      <c r="B12" s="1" t="s">
        <v>32</v>
      </c>
      <c r="C12" s="1" t="s">
        <v>33</v>
      </c>
      <c r="D12" s="2">
        <v>43028</v>
      </c>
      <c r="E12" s="1" t="s">
        <v>47</v>
      </c>
      <c r="F12" s="1" t="s">
        <v>48</v>
      </c>
      <c r="G12" s="1" t="s">
        <v>81</v>
      </c>
      <c r="H12" s="1" t="s">
        <v>56</v>
      </c>
      <c r="I12" s="1" t="s">
        <v>82</v>
      </c>
      <c r="J12" s="1" t="s">
        <v>72</v>
      </c>
      <c r="K12" s="1" t="s">
        <v>40</v>
      </c>
      <c r="L12" s="1" t="s">
        <v>83</v>
      </c>
      <c r="M12" s="1" t="s">
        <v>58</v>
      </c>
      <c r="N12" s="1" t="s">
        <v>54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 t="s">
        <v>45</v>
      </c>
      <c r="U12" s="1" t="s">
        <v>45</v>
      </c>
      <c r="V12" s="1" t="s">
        <v>45</v>
      </c>
      <c r="W12" s="1" t="s">
        <v>45</v>
      </c>
      <c r="X12" s="1" t="s">
        <v>84</v>
      </c>
      <c r="Y12" s="3" t="str">
        <f>HYPERLINK("testigos/CNCS-107.pdf","CNCS-107")</f>
        <v>CNCS-107</v>
      </c>
    </row>
    <row r="13" spans="1:25" s="15" customFormat="1" ht="15">
      <c r="A13" s="12" t="s">
        <v>85</v>
      </c>
      <c r="B13" s="12" t="s">
        <v>32</v>
      </c>
      <c r="C13" s="12" t="s">
        <v>33</v>
      </c>
      <c r="D13" s="13">
        <v>43028</v>
      </c>
      <c r="E13" s="12" t="s">
        <v>86</v>
      </c>
      <c r="F13" s="12" t="s">
        <v>35</v>
      </c>
      <c r="G13" s="12" t="s">
        <v>40</v>
      </c>
      <c r="H13" s="12" t="s">
        <v>87</v>
      </c>
      <c r="I13" s="12" t="s">
        <v>88</v>
      </c>
      <c r="J13" s="12" t="s">
        <v>89</v>
      </c>
      <c r="K13" s="12" t="s">
        <v>40</v>
      </c>
      <c r="L13" s="12" t="s">
        <v>40</v>
      </c>
      <c r="M13" s="12" t="s">
        <v>53</v>
      </c>
      <c r="N13" s="12" t="s">
        <v>54</v>
      </c>
      <c r="O13" s="12" t="s">
        <v>44</v>
      </c>
      <c r="P13" s="12" t="s">
        <v>45</v>
      </c>
      <c r="Q13" s="12" t="s">
        <v>44</v>
      </c>
      <c r="R13" s="12" t="s">
        <v>44</v>
      </c>
      <c r="S13" s="12" t="s">
        <v>45</v>
      </c>
      <c r="T13" s="12" t="s">
        <v>45</v>
      </c>
      <c r="U13" s="12" t="s">
        <v>44</v>
      </c>
      <c r="V13" s="12" t="s">
        <v>44</v>
      </c>
      <c r="W13" s="12" t="s">
        <v>45</v>
      </c>
      <c r="X13" s="12"/>
      <c r="Y13" s="14" t="str">
        <f>HYPERLINK("testigos/CNCS-109.pdf","CNCS-109")</f>
        <v>CNCS-109</v>
      </c>
    </row>
    <row r="14" spans="1:25" ht="15">
      <c r="A14" s="1" t="s">
        <v>90</v>
      </c>
      <c r="B14" s="1" t="s">
        <v>32</v>
      </c>
      <c r="C14" s="1" t="s">
        <v>33</v>
      </c>
      <c r="D14" s="2">
        <v>43028</v>
      </c>
      <c r="E14" s="1" t="s">
        <v>91</v>
      </c>
      <c r="F14" s="1" t="s">
        <v>35</v>
      </c>
      <c r="G14" s="1" t="s">
        <v>92</v>
      </c>
      <c r="H14" s="1" t="s">
        <v>93</v>
      </c>
      <c r="I14" s="1" t="s">
        <v>94</v>
      </c>
      <c r="J14" s="1" t="s">
        <v>39</v>
      </c>
      <c r="K14" s="1" t="s">
        <v>40</v>
      </c>
      <c r="L14" s="1" t="s">
        <v>95</v>
      </c>
      <c r="M14" s="1" t="s">
        <v>58</v>
      </c>
      <c r="N14" s="1" t="s">
        <v>54</v>
      </c>
      <c r="O14" s="1" t="s">
        <v>44</v>
      </c>
      <c r="P14" s="1" t="s">
        <v>45</v>
      </c>
      <c r="Q14" s="1" t="s">
        <v>45</v>
      </c>
      <c r="R14" s="1" t="s">
        <v>45</v>
      </c>
      <c r="S14" s="1" t="s">
        <v>45</v>
      </c>
      <c r="T14" s="1" t="s">
        <v>45</v>
      </c>
      <c r="U14" s="1" t="s">
        <v>44</v>
      </c>
      <c r="V14" s="1" t="s">
        <v>45</v>
      </c>
      <c r="W14" s="1" t="s">
        <v>45</v>
      </c>
      <c r="X14" s="1"/>
      <c r="Y14" s="3" t="str">
        <f>HYPERLINK("testigos/YUC-8.pdf","YUC-8")</f>
        <v>YUC-8</v>
      </c>
    </row>
    <row r="15" spans="1:25" s="15" customFormat="1" ht="15">
      <c r="A15" s="12" t="s">
        <v>96</v>
      </c>
      <c r="B15" s="12" t="s">
        <v>32</v>
      </c>
      <c r="C15" s="12" t="s">
        <v>33</v>
      </c>
      <c r="D15" s="13">
        <v>43028</v>
      </c>
      <c r="E15" s="12" t="s">
        <v>97</v>
      </c>
      <c r="F15" s="12" t="s">
        <v>48</v>
      </c>
      <c r="G15" s="12" t="s">
        <v>69</v>
      </c>
      <c r="H15" s="12" t="s">
        <v>63</v>
      </c>
      <c r="I15" s="12" t="s">
        <v>98</v>
      </c>
      <c r="J15" s="12" t="s">
        <v>99</v>
      </c>
      <c r="K15" s="12" t="s">
        <v>40</v>
      </c>
      <c r="L15" s="12" t="s">
        <v>40</v>
      </c>
      <c r="M15" s="12" t="s">
        <v>53</v>
      </c>
      <c r="N15" s="12" t="s">
        <v>54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45</v>
      </c>
      <c r="U15" s="12" t="s">
        <v>44</v>
      </c>
      <c r="V15" s="12" t="s">
        <v>44</v>
      </c>
      <c r="W15" s="12" t="s">
        <v>44</v>
      </c>
      <c r="X15" s="12"/>
      <c r="Y15" s="14" t="str">
        <f>HYPERLINK("testigos/COL-2.pdf","COL-2")</f>
        <v>COL-2</v>
      </c>
    </row>
    <row r="16" spans="1:25" ht="15">
      <c r="A16" s="1" t="s">
        <v>100</v>
      </c>
      <c r="B16" s="1" t="s">
        <v>32</v>
      </c>
      <c r="C16" s="1" t="s">
        <v>33</v>
      </c>
      <c r="D16" s="2">
        <v>43030</v>
      </c>
      <c r="E16" s="1" t="s">
        <v>47</v>
      </c>
      <c r="F16" s="1" t="s">
        <v>35</v>
      </c>
      <c r="G16" s="1" t="s">
        <v>101</v>
      </c>
      <c r="H16" s="1" t="s">
        <v>102</v>
      </c>
      <c r="I16" s="1" t="s">
        <v>103</v>
      </c>
      <c r="J16" s="1" t="s">
        <v>72</v>
      </c>
      <c r="K16" s="1" t="s">
        <v>40</v>
      </c>
      <c r="L16" s="1" t="s">
        <v>104</v>
      </c>
      <c r="M16" s="1" t="s">
        <v>58</v>
      </c>
      <c r="N16" s="1" t="s">
        <v>54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 t="s">
        <v>45</v>
      </c>
      <c r="U16" s="1" t="s">
        <v>45</v>
      </c>
      <c r="V16" s="1" t="s">
        <v>45</v>
      </c>
      <c r="W16" s="1" t="s">
        <v>45</v>
      </c>
      <c r="X16" s="1" t="s">
        <v>135</v>
      </c>
      <c r="Y16" s="3" t="str">
        <f>HYPERLINK("testigos/CNCS-108.pdf","CNCS-108")</f>
        <v>CNCS-108</v>
      </c>
    </row>
    <row r="17" spans="1:25" ht="15">
      <c r="A17" s="1" t="s">
        <v>105</v>
      </c>
      <c r="B17" s="1" t="s">
        <v>32</v>
      </c>
      <c r="C17" s="1" t="s">
        <v>33</v>
      </c>
      <c r="D17" s="2">
        <v>43030</v>
      </c>
      <c r="E17" s="1" t="s">
        <v>47</v>
      </c>
      <c r="F17" s="1" t="s">
        <v>35</v>
      </c>
      <c r="G17" s="1" t="s">
        <v>106</v>
      </c>
      <c r="H17" s="1" t="s">
        <v>107</v>
      </c>
      <c r="I17" s="1" t="s">
        <v>108</v>
      </c>
      <c r="J17" s="1" t="s">
        <v>39</v>
      </c>
      <c r="K17" s="1" t="s">
        <v>40</v>
      </c>
      <c r="L17" s="1" t="s">
        <v>109</v>
      </c>
      <c r="M17" s="1" t="s">
        <v>58</v>
      </c>
      <c r="N17" s="1" t="s">
        <v>54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 t="s">
        <v>45</v>
      </c>
      <c r="U17" s="1" t="s">
        <v>45</v>
      </c>
      <c r="V17" s="1" t="s">
        <v>45</v>
      </c>
      <c r="W17" s="1" t="s">
        <v>45</v>
      </c>
      <c r="X17" s="1"/>
      <c r="Y17" s="3" t="str">
        <f>HYPERLINK("testigos/CNCS-111.pdf","CNCS-111")</f>
        <v>CNCS-111</v>
      </c>
    </row>
    <row r="18" spans="1:25" ht="15">
      <c r="A18" s="1" t="s">
        <v>110</v>
      </c>
      <c r="B18" s="1" t="s">
        <v>32</v>
      </c>
      <c r="C18" s="1" t="s">
        <v>33</v>
      </c>
      <c r="D18" s="2">
        <v>43031</v>
      </c>
      <c r="E18" s="1" t="s">
        <v>47</v>
      </c>
      <c r="F18" s="1" t="s">
        <v>48</v>
      </c>
      <c r="G18" s="1" t="s">
        <v>111</v>
      </c>
      <c r="H18" s="1" t="s">
        <v>112</v>
      </c>
      <c r="I18" s="1" t="s">
        <v>113</v>
      </c>
      <c r="J18" s="1" t="s">
        <v>114</v>
      </c>
      <c r="K18" s="1" t="s">
        <v>40</v>
      </c>
      <c r="L18" s="1" t="s">
        <v>115</v>
      </c>
      <c r="M18" s="1" t="s">
        <v>58</v>
      </c>
      <c r="N18" s="1" t="s">
        <v>54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 t="s">
        <v>45</v>
      </c>
      <c r="U18" s="1" t="s">
        <v>45</v>
      </c>
      <c r="V18" s="1" t="s">
        <v>45</v>
      </c>
      <c r="W18" s="1" t="s">
        <v>45</v>
      </c>
      <c r="X18" s="1"/>
      <c r="Y18" s="3" t="str">
        <f>HYPERLINK("testigos/CNCS-110.pdf","CNCS-110")</f>
        <v>CNCS-110</v>
      </c>
    </row>
    <row r="19" spans="1:25" ht="15">
      <c r="A19" s="1" t="s">
        <v>116</v>
      </c>
      <c r="B19" s="1" t="s">
        <v>32</v>
      </c>
      <c r="C19" s="1" t="s">
        <v>33</v>
      </c>
      <c r="D19" s="2">
        <v>43031</v>
      </c>
      <c r="E19" s="1" t="s">
        <v>117</v>
      </c>
      <c r="F19" s="1" t="s">
        <v>48</v>
      </c>
      <c r="G19" s="1" t="s">
        <v>118</v>
      </c>
      <c r="H19" s="1" t="s">
        <v>119</v>
      </c>
      <c r="I19" s="1" t="s">
        <v>120</v>
      </c>
      <c r="J19" s="1" t="s">
        <v>72</v>
      </c>
      <c r="K19" s="1" t="s">
        <v>40</v>
      </c>
      <c r="L19" s="1" t="s">
        <v>121</v>
      </c>
      <c r="M19" s="1" t="s">
        <v>58</v>
      </c>
      <c r="N19" s="1" t="s">
        <v>54</v>
      </c>
      <c r="O19" s="1" t="s">
        <v>45</v>
      </c>
      <c r="P19" s="1" t="s">
        <v>45</v>
      </c>
      <c r="Q19" s="1" t="s">
        <v>45</v>
      </c>
      <c r="R19" s="1" t="s">
        <v>45</v>
      </c>
      <c r="S19" s="1" t="s">
        <v>45</v>
      </c>
      <c r="T19" s="1" t="s">
        <v>45</v>
      </c>
      <c r="U19" s="1" t="s">
        <v>45</v>
      </c>
      <c r="V19" s="1" t="s">
        <v>45</v>
      </c>
      <c r="W19" s="1" t="s">
        <v>45</v>
      </c>
      <c r="X19" s="1"/>
      <c r="Y19" s="3" t="str">
        <f>HYPERLINK("testigos/SLP-10.pdf","SLP-10")</f>
        <v>SLP-10</v>
      </c>
    </row>
    <row r="20" spans="1:25" s="15" customFormat="1" ht="15">
      <c r="A20" s="12" t="s">
        <v>122</v>
      </c>
      <c r="B20" s="12" t="s">
        <v>32</v>
      </c>
      <c r="C20" s="12" t="s">
        <v>33</v>
      </c>
      <c r="D20" s="13">
        <v>43032</v>
      </c>
      <c r="E20" s="12" t="s">
        <v>34</v>
      </c>
      <c r="F20" s="12" t="s">
        <v>48</v>
      </c>
      <c r="G20" s="12" t="s">
        <v>36</v>
      </c>
      <c r="H20" s="12" t="s">
        <v>123</v>
      </c>
      <c r="I20" s="12" t="s">
        <v>64</v>
      </c>
      <c r="J20" s="12" t="s">
        <v>124</v>
      </c>
      <c r="K20" s="12" t="s">
        <v>40</v>
      </c>
      <c r="L20" s="12" t="s">
        <v>125</v>
      </c>
      <c r="M20" s="12" t="s">
        <v>53</v>
      </c>
      <c r="N20" s="12" t="s">
        <v>54</v>
      </c>
      <c r="O20" s="12" t="s">
        <v>45</v>
      </c>
      <c r="P20" s="12" t="s">
        <v>45</v>
      </c>
      <c r="Q20" s="12" t="s">
        <v>44</v>
      </c>
      <c r="R20" s="12" t="s">
        <v>45</v>
      </c>
      <c r="S20" s="12" t="s">
        <v>45</v>
      </c>
      <c r="T20" s="12" t="s">
        <v>45</v>
      </c>
      <c r="U20" s="12" t="s">
        <v>44</v>
      </c>
      <c r="V20" s="12" t="s">
        <v>44</v>
      </c>
      <c r="W20" s="12" t="s">
        <v>45</v>
      </c>
      <c r="X20" s="12"/>
      <c r="Y20" s="14" t="str">
        <f>HYPERLINK("testigos/PUE-24.pdf","PUE-24")</f>
        <v>PUE-24</v>
      </c>
    </row>
    <row r="21" spans="1:25" ht="15">
      <c r="A21" s="1" t="s">
        <v>126</v>
      </c>
      <c r="B21" s="1" t="s">
        <v>32</v>
      </c>
      <c r="C21" s="1" t="s">
        <v>33</v>
      </c>
      <c r="D21" s="2">
        <v>43033</v>
      </c>
      <c r="E21" s="1" t="s">
        <v>47</v>
      </c>
      <c r="F21" s="1" t="s">
        <v>48</v>
      </c>
      <c r="G21" s="1" t="s">
        <v>127</v>
      </c>
      <c r="H21" s="1" t="s">
        <v>128</v>
      </c>
      <c r="I21" s="1" t="s">
        <v>114</v>
      </c>
      <c r="J21" s="1" t="s">
        <v>114</v>
      </c>
      <c r="K21" s="1" t="s">
        <v>40</v>
      </c>
      <c r="L21" s="1" t="s">
        <v>129</v>
      </c>
      <c r="M21" s="1" t="s">
        <v>58</v>
      </c>
      <c r="N21" s="1" t="s">
        <v>54</v>
      </c>
      <c r="O21" s="1" t="s">
        <v>45</v>
      </c>
      <c r="P21" s="1" t="s">
        <v>45</v>
      </c>
      <c r="Q21" s="1" t="s">
        <v>45</v>
      </c>
      <c r="R21" s="1" t="s">
        <v>45</v>
      </c>
      <c r="S21" s="1" t="s">
        <v>45</v>
      </c>
      <c r="T21" s="1" t="s">
        <v>45</v>
      </c>
      <c r="U21" s="1" t="s">
        <v>45</v>
      </c>
      <c r="V21" s="1" t="s">
        <v>45</v>
      </c>
      <c r="W21" s="1" t="s">
        <v>45</v>
      </c>
      <c r="X21" s="1"/>
      <c r="Y21" s="3" t="str">
        <f>HYPERLINK("testigos/CNCS-112.pdf","CNCS-112")</f>
        <v>CNCS-112</v>
      </c>
    </row>
    <row r="22" spans="1:25" ht="15">
      <c r="A22" s="1" t="s">
        <v>130</v>
      </c>
      <c r="B22" s="1" t="s">
        <v>32</v>
      </c>
      <c r="C22" s="1" t="s">
        <v>33</v>
      </c>
      <c r="D22" s="2">
        <v>43033</v>
      </c>
      <c r="E22" s="1" t="s">
        <v>131</v>
      </c>
      <c r="F22" s="1" t="s">
        <v>48</v>
      </c>
      <c r="G22" s="1" t="s">
        <v>81</v>
      </c>
      <c r="H22" s="1" t="s">
        <v>128</v>
      </c>
      <c r="I22" s="1" t="s">
        <v>132</v>
      </c>
      <c r="J22" s="1" t="s">
        <v>133</v>
      </c>
      <c r="K22" s="1" t="s">
        <v>40</v>
      </c>
      <c r="L22" s="1" t="s">
        <v>134</v>
      </c>
      <c r="M22" s="1" t="s">
        <v>58</v>
      </c>
      <c r="N22" s="1" t="s">
        <v>54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 t="s">
        <v>45</v>
      </c>
      <c r="U22" s="1" t="s">
        <v>45</v>
      </c>
      <c r="V22" s="1" t="s">
        <v>45</v>
      </c>
      <c r="W22" s="1" t="s">
        <v>45</v>
      </c>
      <c r="X22" s="1" t="s">
        <v>136</v>
      </c>
      <c r="Y22" s="3" t="str">
        <f>HYPERLINK("testigos/TAM-12.pdf","TAM-12")</f>
        <v>TAM-12</v>
      </c>
    </row>
    <row r="23" spans="1:25" s="15" customFormat="1" ht="15">
      <c r="A23" s="12" t="s">
        <v>137</v>
      </c>
      <c r="B23" s="12" t="s">
        <v>32</v>
      </c>
      <c r="C23" s="12" t="s">
        <v>33</v>
      </c>
      <c r="D23" s="13">
        <v>43034</v>
      </c>
      <c r="E23" s="12" t="s">
        <v>47</v>
      </c>
      <c r="F23" s="12" t="s">
        <v>48</v>
      </c>
      <c r="G23" s="12" t="s">
        <v>111</v>
      </c>
      <c r="H23" s="12" t="s">
        <v>60</v>
      </c>
      <c r="I23" s="12" t="s">
        <v>113</v>
      </c>
      <c r="J23" s="12" t="s">
        <v>89</v>
      </c>
      <c r="K23" s="12" t="s">
        <v>113</v>
      </c>
      <c r="L23" s="12" t="s">
        <v>138</v>
      </c>
      <c r="M23" s="12" t="s">
        <v>53</v>
      </c>
      <c r="N23" s="12" t="s">
        <v>54</v>
      </c>
      <c r="O23" s="12" t="s">
        <v>44</v>
      </c>
      <c r="P23" s="12" t="s">
        <v>44</v>
      </c>
      <c r="Q23" s="12" t="s">
        <v>44</v>
      </c>
      <c r="R23" s="12" t="s">
        <v>45</v>
      </c>
      <c r="S23" s="12" t="s">
        <v>45</v>
      </c>
      <c r="T23" s="12" t="s">
        <v>45</v>
      </c>
      <c r="U23" s="12" t="s">
        <v>44</v>
      </c>
      <c r="V23" s="12" t="s">
        <v>45</v>
      </c>
      <c r="W23" s="12" t="s">
        <v>45</v>
      </c>
      <c r="X23" s="12"/>
      <c r="Y23" s="14" t="str">
        <f>HYPERLINK("testigos/CNCS-113.pdf","CNCS-113")</f>
        <v>CNCS-113</v>
      </c>
    </row>
    <row r="24" spans="1:25" ht="15">
      <c r="A24" s="1" t="s">
        <v>139</v>
      </c>
      <c r="B24" s="1" t="s">
        <v>32</v>
      </c>
      <c r="C24" s="1" t="s">
        <v>33</v>
      </c>
      <c r="D24" s="2">
        <v>43035</v>
      </c>
      <c r="E24" s="1" t="s">
        <v>34</v>
      </c>
      <c r="F24" s="1" t="s">
        <v>48</v>
      </c>
      <c r="G24" s="1" t="s">
        <v>36</v>
      </c>
      <c r="H24" s="1" t="s">
        <v>128</v>
      </c>
      <c r="I24" s="1" t="s">
        <v>64</v>
      </c>
      <c r="J24" s="1" t="s">
        <v>89</v>
      </c>
      <c r="K24" s="1" t="s">
        <v>113</v>
      </c>
      <c r="L24" s="1" t="s">
        <v>66</v>
      </c>
      <c r="M24" s="1" t="s">
        <v>42</v>
      </c>
      <c r="N24" s="1" t="s">
        <v>137</v>
      </c>
      <c r="O24" s="1" t="s">
        <v>45</v>
      </c>
      <c r="P24" s="1" t="s">
        <v>45</v>
      </c>
      <c r="Q24" s="1" t="s">
        <v>45</v>
      </c>
      <c r="R24" s="1" t="s">
        <v>45</v>
      </c>
      <c r="S24" s="1" t="s">
        <v>45</v>
      </c>
      <c r="T24" s="1" t="s">
        <v>44</v>
      </c>
      <c r="U24" s="1" t="s">
        <v>45</v>
      </c>
      <c r="V24" s="1" t="s">
        <v>45</v>
      </c>
      <c r="W24" s="1" t="s">
        <v>45</v>
      </c>
      <c r="X24" s="1"/>
      <c r="Y24" s="3" t="str">
        <f>HYPERLINK("testigos/PUE-30.pdf","PUE-30")</f>
        <v>PUE-30</v>
      </c>
    </row>
    <row r="25" spans="1:25" ht="15">
      <c r="A25" s="1" t="s">
        <v>140</v>
      </c>
      <c r="B25" s="1" t="s">
        <v>32</v>
      </c>
      <c r="C25" s="1" t="s">
        <v>33</v>
      </c>
      <c r="D25" s="2">
        <v>43035</v>
      </c>
      <c r="E25" s="1" t="s">
        <v>131</v>
      </c>
      <c r="F25" s="1" t="s">
        <v>48</v>
      </c>
      <c r="G25" s="1" t="s">
        <v>81</v>
      </c>
      <c r="H25" s="1" t="s">
        <v>87</v>
      </c>
      <c r="I25" s="1" t="s">
        <v>141</v>
      </c>
      <c r="J25" s="1" t="s">
        <v>89</v>
      </c>
      <c r="K25" s="1" t="s">
        <v>113</v>
      </c>
      <c r="L25" s="1" t="s">
        <v>142</v>
      </c>
      <c r="M25" s="1" t="s">
        <v>58</v>
      </c>
      <c r="N25" s="1" t="s">
        <v>54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 t="s">
        <v>45</v>
      </c>
      <c r="U25" s="1" t="s">
        <v>45</v>
      </c>
      <c r="V25" s="1" t="s">
        <v>45</v>
      </c>
      <c r="W25" s="1" t="s">
        <v>45</v>
      </c>
      <c r="X25" s="1"/>
      <c r="Y25" s="3" t="str">
        <f>HYPERLINK("testigos/TAM-18.pdf","TAM-18")</f>
        <v>TAM-18</v>
      </c>
    </row>
    <row r="26" spans="1:25" ht="15">
      <c r="A26" s="1" t="s">
        <v>143</v>
      </c>
      <c r="B26" s="1" t="s">
        <v>32</v>
      </c>
      <c r="C26" s="1" t="s">
        <v>33</v>
      </c>
      <c r="D26" s="2">
        <v>43035</v>
      </c>
      <c r="E26" s="1" t="s">
        <v>47</v>
      </c>
      <c r="F26" s="1" t="s">
        <v>48</v>
      </c>
      <c r="G26" s="1" t="s">
        <v>47</v>
      </c>
      <c r="H26" s="1" t="s">
        <v>70</v>
      </c>
      <c r="I26" s="1" t="s">
        <v>144</v>
      </c>
      <c r="J26" s="1" t="s">
        <v>89</v>
      </c>
      <c r="K26" s="1" t="s">
        <v>113</v>
      </c>
      <c r="L26" s="1" t="s">
        <v>145</v>
      </c>
      <c r="M26" s="1" t="s">
        <v>58</v>
      </c>
      <c r="N26" s="1" t="s">
        <v>54</v>
      </c>
      <c r="O26" s="1" t="s">
        <v>45</v>
      </c>
      <c r="P26" s="1" t="s">
        <v>45</v>
      </c>
      <c r="Q26" s="1" t="s">
        <v>45</v>
      </c>
      <c r="R26" s="1" t="s">
        <v>45</v>
      </c>
      <c r="S26" s="1" t="s">
        <v>45</v>
      </c>
      <c r="T26" s="1" t="s">
        <v>45</v>
      </c>
      <c r="U26" s="1" t="s">
        <v>45</v>
      </c>
      <c r="V26" s="1" t="s">
        <v>45</v>
      </c>
      <c r="W26" s="1" t="s">
        <v>45</v>
      </c>
      <c r="X26" s="1"/>
      <c r="Y26" s="3" t="str">
        <f>HYPERLINK("testigos/CNCS-116.pdf","CNCS-116")</f>
        <v>CNCS-116</v>
      </c>
    </row>
    <row r="27" spans="1:25" ht="15">
      <c r="A27" s="1" t="s">
        <v>146</v>
      </c>
      <c r="B27" s="1" t="s">
        <v>32</v>
      </c>
      <c r="C27" s="1" t="s">
        <v>33</v>
      </c>
      <c r="D27" s="2">
        <v>43035</v>
      </c>
      <c r="E27" s="1" t="s">
        <v>131</v>
      </c>
      <c r="F27" s="1" t="s">
        <v>48</v>
      </c>
      <c r="G27" s="1" t="s">
        <v>147</v>
      </c>
      <c r="H27" s="1" t="s">
        <v>148</v>
      </c>
      <c r="I27" s="1" t="s">
        <v>149</v>
      </c>
      <c r="J27" s="1" t="s">
        <v>89</v>
      </c>
      <c r="K27" s="1" t="s">
        <v>113</v>
      </c>
      <c r="L27" s="1" t="s">
        <v>142</v>
      </c>
      <c r="M27" s="1" t="s">
        <v>58</v>
      </c>
      <c r="N27" s="1" t="s">
        <v>54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 t="s">
        <v>45</v>
      </c>
      <c r="U27" s="1" t="s">
        <v>45</v>
      </c>
      <c r="V27" s="1" t="s">
        <v>45</v>
      </c>
      <c r="W27" s="1" t="s">
        <v>45</v>
      </c>
      <c r="X27" s="1"/>
      <c r="Y27" s="3" t="str">
        <f>HYPERLINK("testigos/TAM-20.pdf","TAM-20")</f>
        <v>TAM-20</v>
      </c>
    </row>
    <row r="28" spans="1:25" ht="15">
      <c r="A28" s="1" t="s">
        <v>150</v>
      </c>
      <c r="B28" s="1" t="s">
        <v>32</v>
      </c>
      <c r="C28" s="1" t="s">
        <v>33</v>
      </c>
      <c r="D28" s="2">
        <v>43035</v>
      </c>
      <c r="E28" s="1" t="s">
        <v>131</v>
      </c>
      <c r="F28" s="1" t="s">
        <v>48</v>
      </c>
      <c r="G28" s="1" t="s">
        <v>81</v>
      </c>
      <c r="H28" s="1" t="s">
        <v>87</v>
      </c>
      <c r="I28" s="1" t="s">
        <v>151</v>
      </c>
      <c r="J28" s="1" t="s">
        <v>89</v>
      </c>
      <c r="K28" s="1" t="s">
        <v>113</v>
      </c>
      <c r="L28" s="1" t="s">
        <v>142</v>
      </c>
      <c r="M28" s="1" t="s">
        <v>58</v>
      </c>
      <c r="N28" s="1" t="s">
        <v>54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 t="s">
        <v>45</v>
      </c>
      <c r="U28" s="1" t="s">
        <v>45</v>
      </c>
      <c r="V28" s="1" t="s">
        <v>45</v>
      </c>
      <c r="W28" s="1" t="s">
        <v>45</v>
      </c>
      <c r="X28" s="1"/>
      <c r="Y28" s="3" t="str">
        <f>HYPERLINK("testigos/TAM-15.pdf","TAM-15")</f>
        <v>TAM-15</v>
      </c>
    </row>
    <row r="29" spans="1:25" ht="15">
      <c r="A29" s="1" t="s">
        <v>152</v>
      </c>
      <c r="B29" s="1" t="s">
        <v>32</v>
      </c>
      <c r="C29" s="1" t="s">
        <v>33</v>
      </c>
      <c r="D29" s="2">
        <v>43035</v>
      </c>
      <c r="E29" s="1" t="s">
        <v>131</v>
      </c>
      <c r="F29" s="1" t="s">
        <v>48</v>
      </c>
      <c r="G29" s="1" t="s">
        <v>153</v>
      </c>
      <c r="H29" s="1" t="s">
        <v>148</v>
      </c>
      <c r="I29" s="1" t="s">
        <v>154</v>
      </c>
      <c r="J29" s="1" t="s">
        <v>89</v>
      </c>
      <c r="K29" s="1" t="s">
        <v>113</v>
      </c>
      <c r="L29" s="1" t="s">
        <v>155</v>
      </c>
      <c r="M29" s="1" t="s">
        <v>58</v>
      </c>
      <c r="N29" s="1" t="s">
        <v>54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 t="s">
        <v>45</v>
      </c>
      <c r="U29" s="1" t="s">
        <v>45</v>
      </c>
      <c r="V29" s="1" t="s">
        <v>45</v>
      </c>
      <c r="W29" s="1" t="s">
        <v>45</v>
      </c>
      <c r="X29" s="1"/>
      <c r="Y29" s="3" t="str">
        <f>HYPERLINK("testigos/TAM-13.pdf","TAM-13")</f>
        <v>TAM-13</v>
      </c>
    </row>
    <row r="30" spans="1:25" ht="15">
      <c r="A30" s="1" t="s">
        <v>156</v>
      </c>
      <c r="B30" s="1" t="s">
        <v>32</v>
      </c>
      <c r="C30" s="1" t="s">
        <v>33</v>
      </c>
      <c r="D30" s="2">
        <v>43035</v>
      </c>
      <c r="E30" s="1" t="s">
        <v>131</v>
      </c>
      <c r="F30" s="1" t="s">
        <v>48</v>
      </c>
      <c r="G30" s="1" t="s">
        <v>153</v>
      </c>
      <c r="H30" s="1" t="s">
        <v>123</v>
      </c>
      <c r="I30" s="1" t="s">
        <v>154</v>
      </c>
      <c r="J30" s="1" t="s">
        <v>89</v>
      </c>
      <c r="K30" s="1" t="s">
        <v>113</v>
      </c>
      <c r="L30" s="1" t="s">
        <v>157</v>
      </c>
      <c r="M30" s="1" t="s">
        <v>58</v>
      </c>
      <c r="N30" s="1" t="s">
        <v>54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 t="s">
        <v>45</v>
      </c>
      <c r="U30" s="1" t="s">
        <v>45</v>
      </c>
      <c r="V30" s="1" t="s">
        <v>45</v>
      </c>
      <c r="W30" s="1" t="s">
        <v>45</v>
      </c>
      <c r="X30" s="1"/>
      <c r="Y30" s="3" t="str">
        <f>HYPERLINK("testigos/TAM-14.pdf","TAM-14")</f>
        <v>TAM-14</v>
      </c>
    </row>
    <row r="31" spans="1:25" ht="15">
      <c r="A31" s="1" t="s">
        <v>158</v>
      </c>
      <c r="B31" s="1" t="s">
        <v>32</v>
      </c>
      <c r="C31" s="1" t="s">
        <v>33</v>
      </c>
      <c r="D31" s="2">
        <v>43035</v>
      </c>
      <c r="E31" s="1" t="s">
        <v>131</v>
      </c>
      <c r="F31" s="1" t="s">
        <v>48</v>
      </c>
      <c r="G31" s="1" t="s">
        <v>81</v>
      </c>
      <c r="H31" s="1" t="s">
        <v>159</v>
      </c>
      <c r="I31" s="1" t="s">
        <v>160</v>
      </c>
      <c r="J31" s="1" t="s">
        <v>89</v>
      </c>
      <c r="K31" s="1" t="s">
        <v>113</v>
      </c>
      <c r="L31" s="1" t="s">
        <v>155</v>
      </c>
      <c r="M31" s="1" t="s">
        <v>58</v>
      </c>
      <c r="N31" s="1" t="s">
        <v>54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 t="s">
        <v>45</v>
      </c>
      <c r="U31" s="1" t="s">
        <v>45</v>
      </c>
      <c r="V31" s="1" t="s">
        <v>45</v>
      </c>
      <c r="W31" s="1" t="s">
        <v>45</v>
      </c>
      <c r="X31" s="1"/>
      <c r="Y31" s="3" t="str">
        <f>HYPERLINK("testigos/TAM-17.pdf","TAM-17")</f>
        <v>TAM-17</v>
      </c>
    </row>
    <row r="32" spans="1:25" ht="15">
      <c r="A32" s="1" t="s">
        <v>161</v>
      </c>
      <c r="B32" s="1" t="s">
        <v>32</v>
      </c>
      <c r="C32" s="1" t="s">
        <v>33</v>
      </c>
      <c r="D32" s="2">
        <v>43035</v>
      </c>
      <c r="E32" s="1" t="s">
        <v>131</v>
      </c>
      <c r="F32" s="1" t="s">
        <v>48</v>
      </c>
      <c r="G32" s="1" t="s">
        <v>81</v>
      </c>
      <c r="H32" s="1" t="s">
        <v>63</v>
      </c>
      <c r="I32" s="1" t="s">
        <v>160</v>
      </c>
      <c r="J32" s="1" t="s">
        <v>89</v>
      </c>
      <c r="K32" s="1" t="s">
        <v>113</v>
      </c>
      <c r="L32" s="1" t="s">
        <v>157</v>
      </c>
      <c r="M32" s="1" t="s">
        <v>58</v>
      </c>
      <c r="N32" s="1" t="s">
        <v>54</v>
      </c>
      <c r="O32" s="1" t="s">
        <v>45</v>
      </c>
      <c r="P32" s="1" t="s">
        <v>45</v>
      </c>
      <c r="Q32" s="1" t="s">
        <v>45</v>
      </c>
      <c r="R32" s="1" t="s">
        <v>45</v>
      </c>
      <c r="S32" s="1" t="s">
        <v>45</v>
      </c>
      <c r="T32" s="1" t="s">
        <v>45</v>
      </c>
      <c r="U32" s="1" t="s">
        <v>45</v>
      </c>
      <c r="V32" s="1" t="s">
        <v>45</v>
      </c>
      <c r="W32" s="1" t="s">
        <v>45</v>
      </c>
      <c r="X32" s="1"/>
      <c r="Y32" s="3" t="str">
        <f>HYPERLINK("testigos/TAM-16.pdf","TAM-16")</f>
        <v>TAM-16</v>
      </c>
    </row>
    <row r="33" spans="1:25" ht="15">
      <c r="A33" s="1" t="s">
        <v>162</v>
      </c>
      <c r="B33" s="1" t="s">
        <v>32</v>
      </c>
      <c r="C33" s="1" t="s">
        <v>33</v>
      </c>
      <c r="D33" s="2">
        <v>43035</v>
      </c>
      <c r="E33" s="1" t="s">
        <v>131</v>
      </c>
      <c r="F33" s="1" t="s">
        <v>48</v>
      </c>
      <c r="G33" s="1" t="s">
        <v>81</v>
      </c>
      <c r="H33" s="1" t="s">
        <v>163</v>
      </c>
      <c r="I33" s="1" t="s">
        <v>164</v>
      </c>
      <c r="J33" s="1" t="s">
        <v>89</v>
      </c>
      <c r="K33" s="1" t="s">
        <v>113</v>
      </c>
      <c r="L33" s="1" t="s">
        <v>142</v>
      </c>
      <c r="M33" s="1" t="s">
        <v>58</v>
      </c>
      <c r="N33" s="1" t="s">
        <v>54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 t="s">
        <v>45</v>
      </c>
      <c r="U33" s="1" t="s">
        <v>45</v>
      </c>
      <c r="V33" s="1" t="s">
        <v>45</v>
      </c>
      <c r="W33" s="1" t="s">
        <v>45</v>
      </c>
      <c r="X33" s="1"/>
      <c r="Y33" s="3" t="str">
        <f>HYPERLINK("testigos/TAM-19.pdf","TAM-19")</f>
        <v>TAM-19</v>
      </c>
    </row>
    <row r="34" spans="1:25" ht="15">
      <c r="A34" s="1" t="s">
        <v>165</v>
      </c>
      <c r="B34" s="1" t="s">
        <v>32</v>
      </c>
      <c r="C34" s="1" t="s">
        <v>33</v>
      </c>
      <c r="D34" s="2">
        <v>43035</v>
      </c>
      <c r="E34" s="1" t="s">
        <v>34</v>
      </c>
      <c r="F34" s="1" t="s">
        <v>48</v>
      </c>
      <c r="G34" s="1" t="s">
        <v>36</v>
      </c>
      <c r="H34" s="1" t="s">
        <v>70</v>
      </c>
      <c r="I34" s="1" t="s">
        <v>166</v>
      </c>
      <c r="J34" s="1" t="s">
        <v>89</v>
      </c>
      <c r="K34" s="1" t="s">
        <v>113</v>
      </c>
      <c r="L34" s="1" t="s">
        <v>167</v>
      </c>
      <c r="M34" s="1" t="s">
        <v>42</v>
      </c>
      <c r="N34" s="1" t="s">
        <v>137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 t="s">
        <v>44</v>
      </c>
      <c r="U34" s="1" t="s">
        <v>45</v>
      </c>
      <c r="V34" s="1" t="s">
        <v>45</v>
      </c>
      <c r="W34" s="1" t="s">
        <v>45</v>
      </c>
      <c r="X34" s="1"/>
      <c r="Y34" s="3" t="str">
        <f>HYPERLINK("testigos/PUE-31.pdf","PUE-31")</f>
        <v>PUE-31</v>
      </c>
    </row>
    <row r="35" spans="1:25" ht="15">
      <c r="A35" s="1" t="s">
        <v>168</v>
      </c>
      <c r="B35" s="1" t="s">
        <v>32</v>
      </c>
      <c r="C35" s="1" t="s">
        <v>33</v>
      </c>
      <c r="D35" s="2">
        <v>43035</v>
      </c>
      <c r="E35" s="1" t="s">
        <v>47</v>
      </c>
      <c r="F35" s="1" t="s">
        <v>35</v>
      </c>
      <c r="G35" s="1" t="s">
        <v>40</v>
      </c>
      <c r="H35" s="1" t="s">
        <v>169</v>
      </c>
      <c r="I35" s="1" t="s">
        <v>170</v>
      </c>
      <c r="J35" s="1" t="s">
        <v>171</v>
      </c>
      <c r="K35" s="1" t="s">
        <v>40</v>
      </c>
      <c r="L35" s="1" t="s">
        <v>40</v>
      </c>
      <c r="M35" s="1" t="s">
        <v>42</v>
      </c>
      <c r="N35" s="1" t="s">
        <v>54</v>
      </c>
      <c r="O35" s="1" t="s">
        <v>44</v>
      </c>
      <c r="P35" s="1" t="s">
        <v>45</v>
      </c>
      <c r="Q35" s="1" t="s">
        <v>45</v>
      </c>
      <c r="R35" s="1" t="s">
        <v>45</v>
      </c>
      <c r="S35" s="1" t="s">
        <v>45</v>
      </c>
      <c r="T35" s="1" t="s">
        <v>44</v>
      </c>
      <c r="U35" s="1" t="s">
        <v>45</v>
      </c>
      <c r="V35" s="1" t="s">
        <v>45</v>
      </c>
      <c r="W35" s="1" t="s">
        <v>45</v>
      </c>
      <c r="X35" s="1" t="s">
        <v>172</v>
      </c>
      <c r="Y35" s="3" t="str">
        <f>HYPERLINK("testigos/CNCS-114.pdf","CNCS-114")</f>
        <v>CNCS-114</v>
      </c>
    </row>
    <row r="36" spans="1:25" ht="15">
      <c r="A36" s="1" t="s">
        <v>173</v>
      </c>
      <c r="B36" s="1" t="s">
        <v>32</v>
      </c>
      <c r="C36" s="1" t="s">
        <v>33</v>
      </c>
      <c r="D36" s="2">
        <v>43038</v>
      </c>
      <c r="E36" s="1" t="s">
        <v>34</v>
      </c>
      <c r="F36" s="1" t="s">
        <v>48</v>
      </c>
      <c r="G36" s="1" t="s">
        <v>174</v>
      </c>
      <c r="H36" s="1" t="s">
        <v>70</v>
      </c>
      <c r="I36" s="1" t="s">
        <v>175</v>
      </c>
      <c r="J36" s="1" t="s">
        <v>89</v>
      </c>
      <c r="K36" s="1" t="s">
        <v>113</v>
      </c>
      <c r="L36" s="1" t="s">
        <v>176</v>
      </c>
      <c r="M36" s="1" t="s">
        <v>58</v>
      </c>
      <c r="N36" s="1" t="s">
        <v>54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 t="s">
        <v>45</v>
      </c>
      <c r="U36" s="1" t="s">
        <v>45</v>
      </c>
      <c r="V36" s="1" t="s">
        <v>45</v>
      </c>
      <c r="W36" s="1" t="s">
        <v>45</v>
      </c>
      <c r="X36" s="1"/>
      <c r="Y36" s="3" t="str">
        <f>HYPERLINK("testigos/PUE-35.pdf","PUE-35")</f>
        <v>PUE-35</v>
      </c>
    </row>
    <row r="37" spans="1:25" ht="15">
      <c r="A37" s="1" t="s">
        <v>177</v>
      </c>
      <c r="B37" s="1" t="s">
        <v>32</v>
      </c>
      <c r="C37" s="1" t="s">
        <v>33</v>
      </c>
      <c r="D37" s="2">
        <v>43038</v>
      </c>
      <c r="E37" s="1" t="s">
        <v>178</v>
      </c>
      <c r="F37" s="1" t="s">
        <v>48</v>
      </c>
      <c r="G37" s="1" t="s">
        <v>179</v>
      </c>
      <c r="H37" s="1" t="s">
        <v>128</v>
      </c>
      <c r="I37" s="1" t="s">
        <v>180</v>
      </c>
      <c r="J37" s="1" t="s">
        <v>89</v>
      </c>
      <c r="K37" s="1" t="s">
        <v>113</v>
      </c>
      <c r="L37" s="1" t="s">
        <v>181</v>
      </c>
      <c r="M37" s="1" t="s">
        <v>58</v>
      </c>
      <c r="N37" s="1" t="s">
        <v>54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 t="s">
        <v>45</v>
      </c>
      <c r="U37" s="1" t="s">
        <v>45</v>
      </c>
      <c r="V37" s="1" t="s">
        <v>45</v>
      </c>
      <c r="W37" s="1" t="s">
        <v>45</v>
      </c>
      <c r="X37" s="1"/>
      <c r="Y37" s="3" t="str">
        <f>HYPERLINK("testigos/SON-3.pdf","SON-3")</f>
        <v>SON-3</v>
      </c>
    </row>
    <row r="38" spans="1:25" ht="15">
      <c r="A38" s="1" t="s">
        <v>182</v>
      </c>
      <c r="B38" s="1" t="s">
        <v>32</v>
      </c>
      <c r="C38" s="1" t="s">
        <v>33</v>
      </c>
      <c r="D38" s="2">
        <v>43038</v>
      </c>
      <c r="E38" s="1" t="s">
        <v>47</v>
      </c>
      <c r="F38" s="1" t="s">
        <v>48</v>
      </c>
      <c r="G38" s="1" t="s">
        <v>47</v>
      </c>
      <c r="H38" s="1" t="s">
        <v>70</v>
      </c>
      <c r="I38" s="1" t="s">
        <v>144</v>
      </c>
      <c r="J38" s="1" t="s">
        <v>89</v>
      </c>
      <c r="K38" s="1" t="s">
        <v>113</v>
      </c>
      <c r="L38" s="1" t="s">
        <v>145</v>
      </c>
      <c r="M38" s="1" t="s">
        <v>58</v>
      </c>
      <c r="N38" s="1" t="s">
        <v>54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 t="s">
        <v>45</v>
      </c>
      <c r="U38" s="1" t="s">
        <v>45</v>
      </c>
      <c r="V38" s="1" t="s">
        <v>45</v>
      </c>
      <c r="W38" s="1" t="s">
        <v>45</v>
      </c>
      <c r="X38" s="1"/>
      <c r="Y38" s="3" t="str">
        <f>HYPERLINK("testigos/CNCS-117.pdf","CNCS-117")</f>
        <v>CNCS-117</v>
      </c>
    </row>
    <row r="39" spans="1:25" ht="15">
      <c r="A39" s="1" t="s">
        <v>183</v>
      </c>
      <c r="B39" s="1" t="s">
        <v>32</v>
      </c>
      <c r="C39" s="1" t="s">
        <v>33</v>
      </c>
      <c r="D39" s="2">
        <v>43038</v>
      </c>
      <c r="E39" s="1" t="s">
        <v>86</v>
      </c>
      <c r="F39" s="1" t="s">
        <v>48</v>
      </c>
      <c r="G39" s="1" t="s">
        <v>47</v>
      </c>
      <c r="H39" s="1" t="s">
        <v>63</v>
      </c>
      <c r="I39" s="1" t="s">
        <v>184</v>
      </c>
      <c r="J39" s="1" t="s">
        <v>89</v>
      </c>
      <c r="K39" s="1" t="s">
        <v>113</v>
      </c>
      <c r="L39" s="1" t="s">
        <v>181</v>
      </c>
      <c r="M39" s="1" t="s">
        <v>58</v>
      </c>
      <c r="N39" s="1" t="s">
        <v>54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 t="s">
        <v>45</v>
      </c>
      <c r="U39" s="1" t="s">
        <v>45</v>
      </c>
      <c r="V39" s="1" t="s">
        <v>45</v>
      </c>
      <c r="W39" s="1" t="s">
        <v>45</v>
      </c>
      <c r="X39" s="1"/>
      <c r="Y39" s="3" t="str">
        <f>HYPERLINK("testigos/CNCS-115.pdf","CNCS-115")</f>
        <v>CNCS-115</v>
      </c>
    </row>
    <row r="40" spans="1:25" ht="15">
      <c r="A40" s="1" t="s">
        <v>185</v>
      </c>
      <c r="B40" s="1" t="s">
        <v>32</v>
      </c>
      <c r="C40" s="1" t="s">
        <v>33</v>
      </c>
      <c r="D40" s="2">
        <v>43038</v>
      </c>
      <c r="E40" s="1" t="s">
        <v>117</v>
      </c>
      <c r="F40" s="1" t="s">
        <v>48</v>
      </c>
      <c r="G40" s="1" t="s">
        <v>69</v>
      </c>
      <c r="H40" s="1" t="s">
        <v>70</v>
      </c>
      <c r="I40" s="1" t="s">
        <v>186</v>
      </c>
      <c r="J40" s="1" t="s">
        <v>89</v>
      </c>
      <c r="K40" s="1" t="s">
        <v>113</v>
      </c>
      <c r="L40" s="1" t="s">
        <v>181</v>
      </c>
      <c r="M40" s="1" t="s">
        <v>58</v>
      </c>
      <c r="N40" s="1" t="s">
        <v>54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 t="s">
        <v>45</v>
      </c>
      <c r="U40" s="1" t="s">
        <v>45</v>
      </c>
      <c r="V40" s="1" t="s">
        <v>45</v>
      </c>
      <c r="W40" s="1" t="s">
        <v>45</v>
      </c>
      <c r="X40" s="1"/>
      <c r="Y40" s="3" t="str">
        <f>HYPERLINK("testigos/SLP-12.pdf","SLP-12")</f>
        <v>SLP-12</v>
      </c>
    </row>
    <row r="41" spans="1:25" ht="15">
      <c r="A41" s="1" t="s">
        <v>187</v>
      </c>
      <c r="B41" s="1" t="s">
        <v>32</v>
      </c>
      <c r="C41" s="1" t="s">
        <v>33</v>
      </c>
      <c r="D41" s="2">
        <v>43038</v>
      </c>
      <c r="E41" s="1" t="s">
        <v>131</v>
      </c>
      <c r="F41" s="1" t="s">
        <v>48</v>
      </c>
      <c r="G41" s="1" t="s">
        <v>81</v>
      </c>
      <c r="H41" s="1" t="s">
        <v>87</v>
      </c>
      <c r="I41" s="1" t="s">
        <v>141</v>
      </c>
      <c r="J41" s="1" t="s">
        <v>89</v>
      </c>
      <c r="K41" s="1" t="s">
        <v>113</v>
      </c>
      <c r="L41" s="1" t="s">
        <v>181</v>
      </c>
      <c r="M41" s="1" t="s">
        <v>58</v>
      </c>
      <c r="N41" s="1" t="s">
        <v>54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 t="s">
        <v>45</v>
      </c>
      <c r="U41" s="1" t="s">
        <v>45</v>
      </c>
      <c r="V41" s="1" t="s">
        <v>45</v>
      </c>
      <c r="W41" s="1" t="s">
        <v>45</v>
      </c>
      <c r="X41" s="1"/>
      <c r="Y41" s="3" t="str">
        <f>HYPERLINK("testigos/TAM-24.pdf","TAM-24")</f>
        <v>TAM-24</v>
      </c>
    </row>
    <row r="42" spans="1:25" ht="15">
      <c r="A42" s="1" t="s">
        <v>188</v>
      </c>
      <c r="B42" s="1" t="s">
        <v>32</v>
      </c>
      <c r="C42" s="1" t="s">
        <v>33</v>
      </c>
      <c r="D42" s="2">
        <v>43038</v>
      </c>
      <c r="E42" s="1" t="s">
        <v>131</v>
      </c>
      <c r="F42" s="1" t="s">
        <v>48</v>
      </c>
      <c r="G42" s="1" t="s">
        <v>81</v>
      </c>
      <c r="H42" s="1" t="s">
        <v>87</v>
      </c>
      <c r="I42" s="1" t="s">
        <v>151</v>
      </c>
      <c r="J42" s="1" t="s">
        <v>89</v>
      </c>
      <c r="K42" s="1" t="s">
        <v>113</v>
      </c>
      <c r="L42" s="1" t="s">
        <v>181</v>
      </c>
      <c r="M42" s="1" t="s">
        <v>58</v>
      </c>
      <c r="N42" s="1" t="s">
        <v>54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 t="s">
        <v>45</v>
      </c>
      <c r="U42" s="1" t="s">
        <v>45</v>
      </c>
      <c r="V42" s="1" t="s">
        <v>45</v>
      </c>
      <c r="W42" s="1" t="s">
        <v>45</v>
      </c>
      <c r="X42" s="1"/>
      <c r="Y42" s="3" t="str">
        <f>HYPERLINK("testigos/TAM-23.pdf","TAM-23")</f>
        <v>TAM-23</v>
      </c>
    </row>
    <row r="43" spans="1:25" ht="15">
      <c r="A43" s="1" t="s">
        <v>189</v>
      </c>
      <c r="B43" s="1" t="s">
        <v>32</v>
      </c>
      <c r="C43" s="1" t="s">
        <v>33</v>
      </c>
      <c r="D43" s="2">
        <v>43038</v>
      </c>
      <c r="E43" s="1" t="s">
        <v>131</v>
      </c>
      <c r="F43" s="1" t="s">
        <v>48</v>
      </c>
      <c r="G43" s="1" t="s">
        <v>81</v>
      </c>
      <c r="H43" s="1" t="s">
        <v>163</v>
      </c>
      <c r="I43" s="1" t="s">
        <v>164</v>
      </c>
      <c r="J43" s="1" t="s">
        <v>89</v>
      </c>
      <c r="K43" s="1" t="s">
        <v>113</v>
      </c>
      <c r="L43" s="1" t="s">
        <v>181</v>
      </c>
      <c r="M43" s="1" t="s">
        <v>58</v>
      </c>
      <c r="N43" s="1" t="s">
        <v>54</v>
      </c>
      <c r="O43" s="1" t="s">
        <v>45</v>
      </c>
      <c r="P43" s="1" t="s">
        <v>45</v>
      </c>
      <c r="Q43" s="1" t="s">
        <v>45</v>
      </c>
      <c r="R43" s="1" t="s">
        <v>45</v>
      </c>
      <c r="S43" s="1" t="s">
        <v>45</v>
      </c>
      <c r="T43" s="1" t="s">
        <v>45</v>
      </c>
      <c r="U43" s="1" t="s">
        <v>45</v>
      </c>
      <c r="V43" s="1" t="s">
        <v>45</v>
      </c>
      <c r="W43" s="1" t="s">
        <v>45</v>
      </c>
      <c r="X43" s="1"/>
      <c r="Y43" s="3" t="str">
        <f>HYPERLINK("testigos/TAM-25.pdf","TAM-25")</f>
        <v>TAM-25</v>
      </c>
    </row>
    <row r="44" spans="1:25" ht="15">
      <c r="A44" s="1" t="s">
        <v>190</v>
      </c>
      <c r="B44" s="1" t="s">
        <v>32</v>
      </c>
      <c r="C44" s="1" t="s">
        <v>33</v>
      </c>
      <c r="D44" s="2">
        <v>43038</v>
      </c>
      <c r="E44" s="1" t="s">
        <v>131</v>
      </c>
      <c r="F44" s="1" t="s">
        <v>48</v>
      </c>
      <c r="G44" s="1" t="s">
        <v>81</v>
      </c>
      <c r="H44" s="1" t="s">
        <v>191</v>
      </c>
      <c r="I44" s="1" t="s">
        <v>192</v>
      </c>
      <c r="J44" s="1" t="s">
        <v>89</v>
      </c>
      <c r="K44" s="1" t="s">
        <v>113</v>
      </c>
      <c r="L44" s="1" t="s">
        <v>181</v>
      </c>
      <c r="M44" s="1" t="s">
        <v>58</v>
      </c>
      <c r="N44" s="1" t="s">
        <v>54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 t="s">
        <v>45</v>
      </c>
      <c r="U44" s="1" t="s">
        <v>45</v>
      </c>
      <c r="V44" s="1" t="s">
        <v>45</v>
      </c>
      <c r="W44" s="1" t="s">
        <v>45</v>
      </c>
      <c r="X44" s="1"/>
      <c r="Y44" s="3" t="str">
        <f>HYPERLINK("testigos/TAM-22.pdf","TAM-22")</f>
        <v>TAM-22</v>
      </c>
    </row>
    <row r="45" spans="1:25" ht="15">
      <c r="A45" s="1" t="s">
        <v>193</v>
      </c>
      <c r="B45" s="1" t="s">
        <v>32</v>
      </c>
      <c r="C45" s="1" t="s">
        <v>33</v>
      </c>
      <c r="D45" s="2">
        <v>43038</v>
      </c>
      <c r="E45" s="1" t="s">
        <v>131</v>
      </c>
      <c r="F45" s="1" t="s">
        <v>48</v>
      </c>
      <c r="G45" s="1" t="s">
        <v>81</v>
      </c>
      <c r="H45" s="1" t="s">
        <v>191</v>
      </c>
      <c r="I45" s="1" t="s">
        <v>194</v>
      </c>
      <c r="J45" s="1" t="s">
        <v>89</v>
      </c>
      <c r="K45" s="1" t="s">
        <v>113</v>
      </c>
      <c r="L45" s="1" t="s">
        <v>181</v>
      </c>
      <c r="M45" s="1" t="s">
        <v>58</v>
      </c>
      <c r="N45" s="1" t="s">
        <v>54</v>
      </c>
      <c r="O45" s="1" t="s">
        <v>45</v>
      </c>
      <c r="P45" s="1" t="s">
        <v>45</v>
      </c>
      <c r="Q45" s="1" t="s">
        <v>45</v>
      </c>
      <c r="R45" s="1" t="s">
        <v>45</v>
      </c>
      <c r="S45" s="1" t="s">
        <v>45</v>
      </c>
      <c r="T45" s="1" t="s">
        <v>45</v>
      </c>
      <c r="U45" s="1" t="s">
        <v>45</v>
      </c>
      <c r="V45" s="1" t="s">
        <v>45</v>
      </c>
      <c r="W45" s="1" t="s">
        <v>45</v>
      </c>
      <c r="X45" s="1"/>
      <c r="Y45" s="3" t="str">
        <f>HYPERLINK("testigos/TAM-21.pdf","TAM-21")</f>
        <v>TAM-21</v>
      </c>
    </row>
    <row r="46" spans="1:25" s="15" customFormat="1" ht="15">
      <c r="A46" s="12" t="s">
        <v>195</v>
      </c>
      <c r="B46" s="12" t="s">
        <v>32</v>
      </c>
      <c r="C46" s="12" t="s">
        <v>33</v>
      </c>
      <c r="D46" s="13">
        <v>43038</v>
      </c>
      <c r="E46" s="12" t="s">
        <v>34</v>
      </c>
      <c r="F46" s="12" t="s">
        <v>48</v>
      </c>
      <c r="G46" s="12" t="s">
        <v>47</v>
      </c>
      <c r="H46" s="12" t="s">
        <v>196</v>
      </c>
      <c r="I46" s="12" t="s">
        <v>166</v>
      </c>
      <c r="J46" s="12" t="s">
        <v>40</v>
      </c>
      <c r="K46" s="12" t="s">
        <v>33</v>
      </c>
      <c r="L46" s="12" t="s">
        <v>197</v>
      </c>
      <c r="M46" s="12" t="s">
        <v>198</v>
      </c>
      <c r="N46" s="12" t="s">
        <v>54</v>
      </c>
      <c r="O46" s="12" t="s">
        <v>44</v>
      </c>
      <c r="P46" s="12" t="s">
        <v>44</v>
      </c>
      <c r="Q46" s="12" t="s">
        <v>44</v>
      </c>
      <c r="R46" s="12" t="s">
        <v>44</v>
      </c>
      <c r="S46" s="12" t="s">
        <v>45</v>
      </c>
      <c r="T46" s="12" t="s">
        <v>45</v>
      </c>
      <c r="U46" s="12" t="s">
        <v>45</v>
      </c>
      <c r="V46" s="12" t="s">
        <v>45</v>
      </c>
      <c r="W46" s="12" t="s">
        <v>45</v>
      </c>
      <c r="X46" s="12" t="s">
        <v>199</v>
      </c>
      <c r="Y46" s="14" t="str">
        <f>HYPERLINK("testigos/PUE-34.pdf","PUE-34")</f>
        <v>PUE-34</v>
      </c>
    </row>
    <row r="47" spans="1:25" ht="15">
      <c r="A47" s="1" t="s">
        <v>200</v>
      </c>
      <c r="B47" s="1" t="s">
        <v>32</v>
      </c>
      <c r="C47" s="1" t="s">
        <v>33</v>
      </c>
      <c r="D47" s="2">
        <v>43039</v>
      </c>
      <c r="E47" s="1" t="s">
        <v>47</v>
      </c>
      <c r="F47" s="1" t="s">
        <v>48</v>
      </c>
      <c r="G47" s="1" t="s">
        <v>47</v>
      </c>
      <c r="H47" s="1" t="s">
        <v>191</v>
      </c>
      <c r="I47" s="1" t="s">
        <v>144</v>
      </c>
      <c r="J47" s="1" t="s">
        <v>89</v>
      </c>
      <c r="K47" s="1" t="s">
        <v>113</v>
      </c>
      <c r="L47" s="1" t="s">
        <v>201</v>
      </c>
      <c r="M47" s="1" t="s">
        <v>58</v>
      </c>
      <c r="N47" s="1" t="s">
        <v>54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 t="s">
        <v>45</v>
      </c>
      <c r="U47" s="1" t="s">
        <v>45</v>
      </c>
      <c r="V47" s="1" t="s">
        <v>45</v>
      </c>
      <c r="W47" s="1" t="s">
        <v>45</v>
      </c>
      <c r="X47" s="1"/>
      <c r="Y47" s="3" t="str">
        <f>HYPERLINK("testigos/CNCS-118.pdf","CNCS-118")</f>
        <v>CNCS-118</v>
      </c>
    </row>
    <row r="48" spans="1:25" ht="15">
      <c r="A48" s="1" t="s">
        <v>202</v>
      </c>
      <c r="B48" s="1" t="s">
        <v>32</v>
      </c>
      <c r="C48" s="1" t="s">
        <v>33</v>
      </c>
      <c r="D48" s="2">
        <v>43039</v>
      </c>
      <c r="E48" s="1" t="s">
        <v>131</v>
      </c>
      <c r="F48" s="1" t="s">
        <v>48</v>
      </c>
      <c r="G48" s="1" t="s">
        <v>81</v>
      </c>
      <c r="H48" s="1" t="s">
        <v>63</v>
      </c>
      <c r="I48" s="1" t="s">
        <v>160</v>
      </c>
      <c r="J48" s="1" t="s">
        <v>89</v>
      </c>
      <c r="K48" s="1" t="s">
        <v>113</v>
      </c>
      <c r="L48" s="1" t="s">
        <v>203</v>
      </c>
      <c r="M48" s="1" t="s">
        <v>58</v>
      </c>
      <c r="N48" s="1" t="s">
        <v>54</v>
      </c>
      <c r="O48" s="1" t="s">
        <v>45</v>
      </c>
      <c r="P48" s="1" t="s">
        <v>45</v>
      </c>
      <c r="Q48" s="1" t="s">
        <v>45</v>
      </c>
      <c r="R48" s="1" t="s">
        <v>45</v>
      </c>
      <c r="S48" s="1" t="s">
        <v>45</v>
      </c>
      <c r="T48" s="1" t="s">
        <v>45</v>
      </c>
      <c r="U48" s="1" t="s">
        <v>45</v>
      </c>
      <c r="V48" s="1" t="s">
        <v>45</v>
      </c>
      <c r="W48" s="1" t="s">
        <v>45</v>
      </c>
      <c r="X48" s="1"/>
      <c r="Y48" s="3" t="str">
        <f>HYPERLINK("testigos/TAM-26.pdf","TAM-26")</f>
        <v>TAM-26</v>
      </c>
    </row>
    <row r="49" spans="1:25" ht="15">
      <c r="A49" s="1" t="s">
        <v>204</v>
      </c>
      <c r="B49" s="1" t="s">
        <v>32</v>
      </c>
      <c r="C49" s="1" t="s">
        <v>33</v>
      </c>
      <c r="D49" s="2">
        <v>43039</v>
      </c>
      <c r="E49" s="1" t="s">
        <v>47</v>
      </c>
      <c r="F49" s="1" t="s">
        <v>48</v>
      </c>
      <c r="G49" s="1" t="s">
        <v>127</v>
      </c>
      <c r="H49" s="1" t="s">
        <v>191</v>
      </c>
      <c r="I49" s="1" t="s">
        <v>114</v>
      </c>
      <c r="J49" s="1" t="s">
        <v>40</v>
      </c>
      <c r="K49" s="1" t="s">
        <v>33</v>
      </c>
      <c r="L49" s="1" t="s">
        <v>205</v>
      </c>
      <c r="M49" s="1" t="s">
        <v>58</v>
      </c>
      <c r="N49" s="1" t="s">
        <v>54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 t="s">
        <v>45</v>
      </c>
      <c r="U49" s="1" t="s">
        <v>45</v>
      </c>
      <c r="V49" s="1" t="s">
        <v>45</v>
      </c>
      <c r="W49" s="1" t="s">
        <v>45</v>
      </c>
      <c r="X49" s="1"/>
      <c r="Y49" s="3" t="str">
        <f>HYPERLINK("testigos/CNCS-120.pdf","CNCS-120")</f>
        <v>CNCS-120</v>
      </c>
    </row>
    <row r="50" spans="1:25" ht="15">
      <c r="A50" s="1" t="s">
        <v>206</v>
      </c>
      <c r="B50" s="1" t="s">
        <v>32</v>
      </c>
      <c r="C50" s="1" t="s">
        <v>33</v>
      </c>
      <c r="D50" s="2">
        <v>43039</v>
      </c>
      <c r="E50" s="1" t="s">
        <v>86</v>
      </c>
      <c r="F50" s="1" t="s">
        <v>48</v>
      </c>
      <c r="G50" s="1" t="s">
        <v>47</v>
      </c>
      <c r="H50" s="1" t="s">
        <v>37</v>
      </c>
      <c r="I50" s="1" t="s">
        <v>184</v>
      </c>
      <c r="J50" s="1" t="s">
        <v>40</v>
      </c>
      <c r="K50" s="1" t="s">
        <v>40</v>
      </c>
      <c r="L50" s="1" t="s">
        <v>207</v>
      </c>
      <c r="M50" s="1" t="s">
        <v>42</v>
      </c>
      <c r="N50" s="1" t="s">
        <v>137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 t="s">
        <v>45</v>
      </c>
      <c r="U50" s="1" t="s">
        <v>45</v>
      </c>
      <c r="V50" s="1" t="s">
        <v>45</v>
      </c>
      <c r="W50" s="1" t="s">
        <v>45</v>
      </c>
      <c r="X50" s="1" t="s">
        <v>208</v>
      </c>
      <c r="Y50" s="3" t="str">
        <f>HYPERLINK("testigos/CNCS-121.pdf","CNCS-121")</f>
        <v>CNCS-121</v>
      </c>
    </row>
    <row r="51" spans="1:25" ht="15">
      <c r="A51" s="1" t="s">
        <v>209</v>
      </c>
      <c r="B51" s="1" t="s">
        <v>32</v>
      </c>
      <c r="C51" s="1" t="s">
        <v>33</v>
      </c>
      <c r="D51" s="2">
        <v>43039</v>
      </c>
      <c r="E51" s="1" t="s">
        <v>91</v>
      </c>
      <c r="F51" s="1" t="s">
        <v>48</v>
      </c>
      <c r="G51" s="1" t="s">
        <v>210</v>
      </c>
      <c r="H51" s="1" t="s">
        <v>128</v>
      </c>
      <c r="I51" s="1" t="s">
        <v>211</v>
      </c>
      <c r="J51" s="1" t="s">
        <v>40</v>
      </c>
      <c r="K51" s="1" t="s">
        <v>212</v>
      </c>
      <c r="L51" s="1" t="s">
        <v>40</v>
      </c>
      <c r="M51" s="1" t="s">
        <v>58</v>
      </c>
      <c r="N51" s="1" t="s">
        <v>54</v>
      </c>
      <c r="O51" s="1" t="s">
        <v>44</v>
      </c>
      <c r="P51" s="1" t="s">
        <v>45</v>
      </c>
      <c r="Q51" s="1" t="s">
        <v>44</v>
      </c>
      <c r="R51" s="1" t="s">
        <v>44</v>
      </c>
      <c r="S51" s="1" t="s">
        <v>45</v>
      </c>
      <c r="T51" s="1" t="s">
        <v>45</v>
      </c>
      <c r="U51" s="1" t="s">
        <v>45</v>
      </c>
      <c r="V51" s="1" t="s">
        <v>45</v>
      </c>
      <c r="W51" s="1" t="s">
        <v>44</v>
      </c>
      <c r="X51" s="1"/>
      <c r="Y51" s="3" t="str">
        <f>HYPERLINK("testigos/YUC-9.pdf","YUC-9")</f>
        <v>YUC-9</v>
      </c>
    </row>
    <row r="52" spans="1:25" ht="15">
      <c r="A52" s="1" t="s">
        <v>213</v>
      </c>
      <c r="B52" s="1" t="s">
        <v>32</v>
      </c>
      <c r="C52" s="1" t="s">
        <v>33</v>
      </c>
      <c r="D52" s="2">
        <v>43039</v>
      </c>
      <c r="E52" s="1" t="s">
        <v>47</v>
      </c>
      <c r="F52" s="1" t="s">
        <v>48</v>
      </c>
      <c r="G52" s="1" t="s">
        <v>214</v>
      </c>
      <c r="H52" s="1" t="s">
        <v>215</v>
      </c>
      <c r="I52" s="1" t="s">
        <v>39</v>
      </c>
      <c r="J52" s="1" t="s">
        <v>40</v>
      </c>
      <c r="K52" s="1" t="s">
        <v>33</v>
      </c>
      <c r="L52" s="1" t="s">
        <v>216</v>
      </c>
      <c r="M52" s="1" t="s">
        <v>58</v>
      </c>
      <c r="N52" s="1" t="s">
        <v>54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 t="s">
        <v>45</v>
      </c>
      <c r="U52" s="1" t="s">
        <v>45</v>
      </c>
      <c r="V52" s="1" t="s">
        <v>45</v>
      </c>
      <c r="W52" s="1" t="s">
        <v>45</v>
      </c>
      <c r="X52" s="1"/>
      <c r="Y52" s="3" t="str">
        <f>HYPERLINK("testigos/CNCS-119.pdf","CNCS-119")</f>
        <v>CNCS-119</v>
      </c>
    </row>
    <row r="53" spans="1:25" ht="15">
      <c r="A53" s="1" t="s">
        <v>217</v>
      </c>
      <c r="B53" s="1" t="s">
        <v>32</v>
      </c>
      <c r="C53" s="1" t="s">
        <v>33</v>
      </c>
      <c r="D53" s="2">
        <v>43039</v>
      </c>
      <c r="E53" s="1" t="s">
        <v>34</v>
      </c>
      <c r="F53" s="1" t="s">
        <v>48</v>
      </c>
      <c r="G53" s="1" t="s">
        <v>218</v>
      </c>
      <c r="H53" s="1" t="s">
        <v>56</v>
      </c>
      <c r="I53" s="1" t="s">
        <v>219</v>
      </c>
      <c r="J53" s="1" t="s">
        <v>40</v>
      </c>
      <c r="K53" s="1" t="s">
        <v>33</v>
      </c>
      <c r="L53" s="1" t="s">
        <v>40</v>
      </c>
      <c r="M53" s="1" t="s">
        <v>58</v>
      </c>
      <c r="N53" s="1" t="s">
        <v>54</v>
      </c>
      <c r="O53" s="1" t="s">
        <v>44</v>
      </c>
      <c r="P53" s="1" t="s">
        <v>44</v>
      </c>
      <c r="Q53" s="1" t="s">
        <v>44</v>
      </c>
      <c r="R53" s="1" t="s">
        <v>45</v>
      </c>
      <c r="S53" s="1" t="s">
        <v>45</v>
      </c>
      <c r="T53" s="1" t="s">
        <v>45</v>
      </c>
      <c r="U53" s="1" t="s">
        <v>45</v>
      </c>
      <c r="V53" s="1" t="s">
        <v>45</v>
      </c>
      <c r="W53" s="1" t="s">
        <v>44</v>
      </c>
      <c r="X53" s="1"/>
      <c r="Y53" s="3" t="str">
        <f>HYPERLINK("testigos/PUE-36.pdf","PUE-36")</f>
        <v>PUE-36</v>
      </c>
    </row>
    <row r="54" spans="1:25" ht="15">
      <c r="A54" s="1" t="s">
        <v>220</v>
      </c>
      <c r="B54" s="1" t="s">
        <v>32</v>
      </c>
      <c r="C54" s="1" t="s">
        <v>33</v>
      </c>
      <c r="D54" s="2">
        <v>43040</v>
      </c>
      <c r="E54" s="1" t="s">
        <v>221</v>
      </c>
      <c r="F54" s="1" t="s">
        <v>48</v>
      </c>
      <c r="G54" s="1" t="s">
        <v>47</v>
      </c>
      <c r="H54" s="1" t="s">
        <v>70</v>
      </c>
      <c r="I54" s="1" t="s">
        <v>222</v>
      </c>
      <c r="J54" s="1" t="s">
        <v>40</v>
      </c>
      <c r="K54" s="1" t="s">
        <v>33</v>
      </c>
      <c r="L54" s="1" t="s">
        <v>40</v>
      </c>
      <c r="M54" s="1" t="s">
        <v>58</v>
      </c>
      <c r="N54" s="1" t="s">
        <v>54</v>
      </c>
      <c r="O54" s="1" t="s">
        <v>44</v>
      </c>
      <c r="P54" s="1" t="s">
        <v>45</v>
      </c>
      <c r="Q54" s="1" t="s">
        <v>44</v>
      </c>
      <c r="R54" s="1" t="s">
        <v>44</v>
      </c>
      <c r="S54" s="1" t="s">
        <v>45</v>
      </c>
      <c r="T54" s="1" t="s">
        <v>45</v>
      </c>
      <c r="U54" s="1" t="s">
        <v>45</v>
      </c>
      <c r="V54" s="1" t="s">
        <v>44</v>
      </c>
      <c r="W54" s="1" t="s">
        <v>45</v>
      </c>
      <c r="X54" s="1"/>
      <c r="Y54" s="3" t="str">
        <f>HYPERLINK("testigos/MICH-1.pdf","MICH-1")</f>
        <v>MICH-1</v>
      </c>
    </row>
    <row r="55" spans="1:25" ht="15">
      <c r="A55" s="1" t="s">
        <v>223</v>
      </c>
      <c r="B55" s="1" t="s">
        <v>32</v>
      </c>
      <c r="C55" s="1" t="s">
        <v>33</v>
      </c>
      <c r="D55" s="2">
        <v>43040</v>
      </c>
      <c r="E55" s="1" t="s">
        <v>47</v>
      </c>
      <c r="F55" s="1" t="s">
        <v>48</v>
      </c>
      <c r="G55" s="1" t="s">
        <v>47</v>
      </c>
      <c r="H55" s="1" t="s">
        <v>112</v>
      </c>
      <c r="I55" s="1" t="s">
        <v>39</v>
      </c>
      <c r="J55" s="1" t="s">
        <v>40</v>
      </c>
      <c r="K55" s="1" t="s">
        <v>40</v>
      </c>
      <c r="L55" s="1" t="s">
        <v>224</v>
      </c>
      <c r="M55" s="1" t="s">
        <v>58</v>
      </c>
      <c r="N55" s="1" t="s">
        <v>54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 t="s">
        <v>45</v>
      </c>
      <c r="U55" s="1" t="s">
        <v>45</v>
      </c>
      <c r="V55" s="1" t="s">
        <v>45</v>
      </c>
      <c r="W55" s="1" t="s">
        <v>45</v>
      </c>
      <c r="X55" s="1" t="s">
        <v>225</v>
      </c>
      <c r="Y55" s="3" t="str">
        <f>HYPERLINK("testigos/CNCS-122.pdf","CNCS-122")</f>
        <v>CNCS-122</v>
      </c>
    </row>
    <row r="56" spans="1:25" ht="15">
      <c r="A56" s="1" t="s">
        <v>226</v>
      </c>
      <c r="B56" s="1" t="s">
        <v>32</v>
      </c>
      <c r="C56" s="1" t="s">
        <v>33</v>
      </c>
      <c r="D56" s="2">
        <v>43040</v>
      </c>
      <c r="E56" s="1" t="s">
        <v>131</v>
      </c>
      <c r="F56" s="1" t="s">
        <v>48</v>
      </c>
      <c r="G56" s="1" t="s">
        <v>227</v>
      </c>
      <c r="H56" s="1" t="s">
        <v>56</v>
      </c>
      <c r="I56" s="1" t="s">
        <v>149</v>
      </c>
      <c r="J56" s="1" t="s">
        <v>89</v>
      </c>
      <c r="K56" s="1" t="s">
        <v>113</v>
      </c>
      <c r="L56" s="1" t="s">
        <v>181</v>
      </c>
      <c r="M56" s="1" t="s">
        <v>58</v>
      </c>
      <c r="N56" s="1" t="s">
        <v>54</v>
      </c>
      <c r="O56" s="1" t="s">
        <v>45</v>
      </c>
      <c r="P56" s="1" t="s">
        <v>45</v>
      </c>
      <c r="Q56" s="1" t="s">
        <v>45</v>
      </c>
      <c r="R56" s="1" t="s">
        <v>45</v>
      </c>
      <c r="S56" s="1" t="s">
        <v>45</v>
      </c>
      <c r="T56" s="1" t="s">
        <v>45</v>
      </c>
      <c r="U56" s="1" t="s">
        <v>45</v>
      </c>
      <c r="V56" s="1" t="s">
        <v>45</v>
      </c>
      <c r="W56" s="1" t="s">
        <v>45</v>
      </c>
      <c r="X56" s="1"/>
      <c r="Y56" s="3" t="str">
        <f>HYPERLINK("testigos/TAM-30.pdf","TAM-30")</f>
        <v>TAM-30</v>
      </c>
    </row>
    <row r="57" spans="1:25" ht="15">
      <c r="A57" s="1" t="s">
        <v>228</v>
      </c>
      <c r="B57" s="1" t="s">
        <v>32</v>
      </c>
      <c r="C57" s="1" t="s">
        <v>33</v>
      </c>
      <c r="D57" s="2">
        <v>43040</v>
      </c>
      <c r="E57" s="1" t="s">
        <v>131</v>
      </c>
      <c r="F57" s="1" t="s">
        <v>48</v>
      </c>
      <c r="G57" s="1" t="s">
        <v>229</v>
      </c>
      <c r="H57" s="1" t="s">
        <v>123</v>
      </c>
      <c r="I57" s="1" t="s">
        <v>154</v>
      </c>
      <c r="J57" s="1" t="s">
        <v>40</v>
      </c>
      <c r="K57" s="1" t="s">
        <v>33</v>
      </c>
      <c r="L57" s="1" t="s">
        <v>205</v>
      </c>
      <c r="M57" s="1" t="s">
        <v>58</v>
      </c>
      <c r="N57" s="1" t="s">
        <v>54</v>
      </c>
      <c r="O57" s="1" t="s">
        <v>45</v>
      </c>
      <c r="P57" s="1" t="s">
        <v>45</v>
      </c>
      <c r="Q57" s="1" t="s">
        <v>45</v>
      </c>
      <c r="R57" s="1" t="s">
        <v>45</v>
      </c>
      <c r="S57" s="1" t="s">
        <v>45</v>
      </c>
      <c r="T57" s="1" t="s">
        <v>45</v>
      </c>
      <c r="U57" s="1" t="s">
        <v>45</v>
      </c>
      <c r="V57" s="1" t="s">
        <v>45</v>
      </c>
      <c r="W57" s="1" t="s">
        <v>45</v>
      </c>
      <c r="X57" s="1"/>
      <c r="Y57" s="3" t="str">
        <f>HYPERLINK("testigos/TAM-27.pdf","TAM-27")</f>
        <v>TAM-27</v>
      </c>
    </row>
    <row r="58" spans="1:25" ht="15">
      <c r="A58" s="1" t="s">
        <v>230</v>
      </c>
      <c r="B58" s="1" t="s">
        <v>32</v>
      </c>
      <c r="C58" s="1" t="s">
        <v>33</v>
      </c>
      <c r="D58" s="2">
        <v>43040</v>
      </c>
      <c r="E58" s="1" t="s">
        <v>231</v>
      </c>
      <c r="F58" s="1" t="s">
        <v>48</v>
      </c>
      <c r="G58" s="1" t="s">
        <v>69</v>
      </c>
      <c r="H58" s="1" t="s">
        <v>56</v>
      </c>
      <c r="I58" s="1" t="s">
        <v>232</v>
      </c>
      <c r="J58" s="1" t="s">
        <v>40</v>
      </c>
      <c r="K58" s="1" t="s">
        <v>33</v>
      </c>
      <c r="L58" s="1" t="s">
        <v>233</v>
      </c>
      <c r="M58" s="1" t="s">
        <v>58</v>
      </c>
      <c r="N58" s="1" t="s">
        <v>54</v>
      </c>
      <c r="O58" s="1" t="s">
        <v>44</v>
      </c>
      <c r="P58" s="1" t="s">
        <v>44</v>
      </c>
      <c r="Q58" s="1" t="s">
        <v>44</v>
      </c>
      <c r="R58" s="1" t="s">
        <v>44</v>
      </c>
      <c r="S58" s="1" t="s">
        <v>45</v>
      </c>
      <c r="T58" s="1" t="s">
        <v>45</v>
      </c>
      <c r="U58" s="1" t="s">
        <v>45</v>
      </c>
      <c r="V58" s="1" t="s">
        <v>45</v>
      </c>
      <c r="W58" s="1" t="s">
        <v>44</v>
      </c>
      <c r="X58" s="1"/>
      <c r="Y58" s="3" t="str">
        <f>HYPERLINK("testigos/QUE-1.pdf","QUE-1")</f>
        <v>QUE-1</v>
      </c>
    </row>
    <row r="59" spans="1:25" ht="15">
      <c r="A59" s="1" t="s">
        <v>234</v>
      </c>
      <c r="B59" s="1" t="s">
        <v>32</v>
      </c>
      <c r="C59" s="1" t="s">
        <v>33</v>
      </c>
      <c r="D59" s="2">
        <v>43040</v>
      </c>
      <c r="E59" s="1" t="s">
        <v>235</v>
      </c>
      <c r="F59" s="1" t="s">
        <v>48</v>
      </c>
      <c r="G59" s="1" t="s">
        <v>47</v>
      </c>
      <c r="H59" s="1" t="s">
        <v>56</v>
      </c>
      <c r="I59" s="1" t="s">
        <v>236</v>
      </c>
      <c r="J59" s="1" t="s">
        <v>40</v>
      </c>
      <c r="K59" s="1" t="s">
        <v>33</v>
      </c>
      <c r="L59" s="1" t="s">
        <v>40</v>
      </c>
      <c r="M59" s="1" t="s">
        <v>42</v>
      </c>
      <c r="N59" s="1" t="s">
        <v>195</v>
      </c>
      <c r="O59" s="1" t="s">
        <v>44</v>
      </c>
      <c r="P59" s="1" t="s">
        <v>45</v>
      </c>
      <c r="Q59" s="1" t="s">
        <v>44</v>
      </c>
      <c r="R59" s="1" t="s">
        <v>45</v>
      </c>
      <c r="S59" s="1" t="s">
        <v>45</v>
      </c>
      <c r="T59" s="1" t="s">
        <v>45</v>
      </c>
      <c r="U59" s="1" t="s">
        <v>45</v>
      </c>
      <c r="V59" s="1" t="s">
        <v>44</v>
      </c>
      <c r="W59" s="1" t="s">
        <v>45</v>
      </c>
      <c r="X59" s="1"/>
      <c r="Y59" s="3" t="str">
        <f>HYPERLINK("testigos/SIN-3.pdf","SIN-3")</f>
        <v>SIN-3</v>
      </c>
    </row>
    <row r="60" spans="1:25" ht="15">
      <c r="A60" s="1" t="s">
        <v>237</v>
      </c>
      <c r="B60" s="1" t="s">
        <v>32</v>
      </c>
      <c r="C60" s="1" t="s">
        <v>33</v>
      </c>
      <c r="D60" s="2">
        <v>43041</v>
      </c>
      <c r="E60" s="1" t="s">
        <v>86</v>
      </c>
      <c r="F60" s="1" t="s">
        <v>48</v>
      </c>
      <c r="G60" s="1" t="s">
        <v>47</v>
      </c>
      <c r="H60" s="1" t="s">
        <v>238</v>
      </c>
      <c r="I60" s="1" t="s">
        <v>184</v>
      </c>
      <c r="J60" s="1" t="s">
        <v>89</v>
      </c>
      <c r="K60" s="1" t="s">
        <v>40</v>
      </c>
      <c r="L60" s="1" t="s">
        <v>239</v>
      </c>
      <c r="M60" s="1" t="s">
        <v>58</v>
      </c>
      <c r="N60" s="1" t="s">
        <v>54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 t="s">
        <v>45</v>
      </c>
      <c r="U60" s="1" t="s">
        <v>45</v>
      </c>
      <c r="V60" s="1" t="s">
        <v>45</v>
      </c>
      <c r="W60" s="1" t="s">
        <v>45</v>
      </c>
      <c r="X60" s="1"/>
      <c r="Y60" s="3" t="str">
        <f>HYPERLINK("testigos/CNCS-123.pdf","CNCS-123")</f>
        <v>CNCS-123</v>
      </c>
    </row>
    <row r="61" spans="1:25" ht="15">
      <c r="A61" s="1" t="s">
        <v>240</v>
      </c>
      <c r="B61" s="1" t="s">
        <v>32</v>
      </c>
      <c r="C61" s="1" t="s">
        <v>33</v>
      </c>
      <c r="D61" s="2">
        <v>43041</v>
      </c>
      <c r="E61" s="1" t="s">
        <v>47</v>
      </c>
      <c r="F61" s="1" t="s">
        <v>48</v>
      </c>
      <c r="G61" s="1" t="s">
        <v>241</v>
      </c>
      <c r="H61" s="1" t="s">
        <v>148</v>
      </c>
      <c r="I61" s="1" t="s">
        <v>242</v>
      </c>
      <c r="J61" s="1" t="s">
        <v>243</v>
      </c>
      <c r="K61" s="1" t="s">
        <v>40</v>
      </c>
      <c r="L61" s="1" t="s">
        <v>244</v>
      </c>
      <c r="M61" s="1" t="s">
        <v>58</v>
      </c>
      <c r="N61" s="1" t="s">
        <v>54</v>
      </c>
      <c r="O61" s="1" t="s">
        <v>45</v>
      </c>
      <c r="P61" s="1" t="s">
        <v>45</v>
      </c>
      <c r="Q61" s="1" t="s">
        <v>45</v>
      </c>
      <c r="R61" s="1" t="s">
        <v>45</v>
      </c>
      <c r="S61" s="1" t="s">
        <v>45</v>
      </c>
      <c r="T61" s="1" t="s">
        <v>45</v>
      </c>
      <c r="U61" s="1" t="s">
        <v>45</v>
      </c>
      <c r="V61" s="1" t="s">
        <v>45</v>
      </c>
      <c r="W61" s="1" t="s">
        <v>45</v>
      </c>
      <c r="X61" s="1" t="s">
        <v>245</v>
      </c>
      <c r="Y61" s="3" t="str">
        <f>HYPERLINK("testigos/CNCS-124.pdf","CNCS-124")</f>
        <v>CNCS-124</v>
      </c>
    </row>
    <row r="62" spans="1:25" ht="15">
      <c r="A62" s="1" t="s">
        <v>246</v>
      </c>
      <c r="B62" s="1" t="s">
        <v>32</v>
      </c>
      <c r="C62" s="1" t="s">
        <v>33</v>
      </c>
      <c r="D62" s="2">
        <v>43041</v>
      </c>
      <c r="E62" s="1" t="s">
        <v>47</v>
      </c>
      <c r="F62" s="1" t="s">
        <v>48</v>
      </c>
      <c r="G62" s="1" t="s">
        <v>247</v>
      </c>
      <c r="H62" s="1" t="s">
        <v>148</v>
      </c>
      <c r="I62" s="1" t="s">
        <v>248</v>
      </c>
      <c r="J62" s="1" t="s">
        <v>39</v>
      </c>
      <c r="K62" s="1" t="s">
        <v>40</v>
      </c>
      <c r="L62" s="1" t="s">
        <v>249</v>
      </c>
      <c r="M62" s="1" t="s">
        <v>58</v>
      </c>
      <c r="N62" s="1" t="s">
        <v>54</v>
      </c>
      <c r="O62" s="1" t="s">
        <v>45</v>
      </c>
      <c r="P62" s="1" t="s">
        <v>45</v>
      </c>
      <c r="Q62" s="1" t="s">
        <v>45</v>
      </c>
      <c r="R62" s="1" t="s">
        <v>45</v>
      </c>
      <c r="S62" s="1" t="s">
        <v>45</v>
      </c>
      <c r="T62" s="1" t="s">
        <v>45</v>
      </c>
      <c r="U62" s="1" t="s">
        <v>45</v>
      </c>
      <c r="V62" s="1" t="s">
        <v>45</v>
      </c>
      <c r="W62" s="1" t="s">
        <v>45</v>
      </c>
      <c r="X62" s="1" t="s">
        <v>250</v>
      </c>
      <c r="Y62" s="3" t="str">
        <f>HYPERLINK("testigos/CNCS-125.pdf","CNCS-125")</f>
        <v>CNCS-125</v>
      </c>
    </row>
    <row r="63" spans="1:25" ht="15">
      <c r="A63" s="1" t="s">
        <v>251</v>
      </c>
      <c r="B63" s="1" t="s">
        <v>32</v>
      </c>
      <c r="C63" s="1" t="s">
        <v>33</v>
      </c>
      <c r="D63" s="2">
        <v>43041</v>
      </c>
      <c r="E63" s="1" t="s">
        <v>47</v>
      </c>
      <c r="F63" s="1" t="s">
        <v>48</v>
      </c>
      <c r="G63" s="1" t="s">
        <v>252</v>
      </c>
      <c r="H63" s="1" t="s">
        <v>148</v>
      </c>
      <c r="I63" s="1" t="s">
        <v>253</v>
      </c>
      <c r="J63" s="1" t="s">
        <v>89</v>
      </c>
      <c r="K63" s="1" t="s">
        <v>40</v>
      </c>
      <c r="L63" s="1" t="s">
        <v>254</v>
      </c>
      <c r="M63" s="1" t="s">
        <v>58</v>
      </c>
      <c r="N63" s="1" t="s">
        <v>54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 t="s">
        <v>45</v>
      </c>
      <c r="U63" s="1" t="s">
        <v>45</v>
      </c>
      <c r="V63" s="1" t="s">
        <v>45</v>
      </c>
      <c r="W63" s="1" t="s">
        <v>45</v>
      </c>
      <c r="X63" s="1"/>
      <c r="Y63" s="3" t="str">
        <f>HYPERLINK("testigos/CNCS-128.pdf","CNCS-128")</f>
        <v>CNCS-128</v>
      </c>
    </row>
    <row r="64" spans="1:25" ht="15">
      <c r="A64" s="1" t="s">
        <v>255</v>
      </c>
      <c r="B64" s="1" t="s">
        <v>32</v>
      </c>
      <c r="C64" s="1" t="s">
        <v>33</v>
      </c>
      <c r="D64" s="2">
        <v>43041</v>
      </c>
      <c r="E64" s="1" t="s">
        <v>47</v>
      </c>
      <c r="F64" s="1" t="s">
        <v>48</v>
      </c>
      <c r="G64" s="1" t="s">
        <v>36</v>
      </c>
      <c r="H64" s="1" t="s">
        <v>238</v>
      </c>
      <c r="I64" s="1" t="s">
        <v>256</v>
      </c>
      <c r="J64" s="1" t="s">
        <v>89</v>
      </c>
      <c r="K64" s="1" t="s">
        <v>40</v>
      </c>
      <c r="L64" s="1" t="s">
        <v>257</v>
      </c>
      <c r="M64" s="1" t="s">
        <v>58</v>
      </c>
      <c r="N64" s="1" t="s">
        <v>54</v>
      </c>
      <c r="O64" s="1" t="s">
        <v>45</v>
      </c>
      <c r="P64" s="1" t="s">
        <v>45</v>
      </c>
      <c r="Q64" s="1" t="s">
        <v>45</v>
      </c>
      <c r="R64" s="1" t="s">
        <v>45</v>
      </c>
      <c r="S64" s="1" t="s">
        <v>45</v>
      </c>
      <c r="T64" s="1" t="s">
        <v>45</v>
      </c>
      <c r="U64" s="1" t="s">
        <v>45</v>
      </c>
      <c r="V64" s="1" t="s">
        <v>45</v>
      </c>
      <c r="W64" s="1" t="s">
        <v>45</v>
      </c>
      <c r="X64" s="1"/>
      <c r="Y64" s="3" t="str">
        <f>HYPERLINK("testigos/CNCS-129.pdf","CNCS-129")</f>
        <v>CNCS-129</v>
      </c>
    </row>
    <row r="65" spans="1:25" ht="15">
      <c r="A65" s="1" t="s">
        <v>258</v>
      </c>
      <c r="B65" s="1" t="s">
        <v>32</v>
      </c>
      <c r="C65" s="1" t="s">
        <v>33</v>
      </c>
      <c r="D65" s="2">
        <v>43041</v>
      </c>
      <c r="E65" s="1" t="s">
        <v>34</v>
      </c>
      <c r="F65" s="1" t="s">
        <v>48</v>
      </c>
      <c r="G65" s="1" t="s">
        <v>36</v>
      </c>
      <c r="H65" s="1" t="s">
        <v>259</v>
      </c>
      <c r="I65" s="1" t="s">
        <v>260</v>
      </c>
      <c r="J65" s="1" t="s">
        <v>89</v>
      </c>
      <c r="K65" s="1" t="s">
        <v>40</v>
      </c>
      <c r="L65" s="1" t="s">
        <v>257</v>
      </c>
      <c r="M65" s="1" t="s">
        <v>58</v>
      </c>
      <c r="N65" s="1" t="s">
        <v>54</v>
      </c>
      <c r="O65" s="1" t="s">
        <v>45</v>
      </c>
      <c r="P65" s="1" t="s">
        <v>45</v>
      </c>
      <c r="Q65" s="1" t="s">
        <v>45</v>
      </c>
      <c r="R65" s="1" t="s">
        <v>45</v>
      </c>
      <c r="S65" s="1" t="s">
        <v>45</v>
      </c>
      <c r="T65" s="1" t="s">
        <v>45</v>
      </c>
      <c r="U65" s="1" t="s">
        <v>45</v>
      </c>
      <c r="V65" s="1" t="s">
        <v>45</v>
      </c>
      <c r="W65" s="1" t="s">
        <v>45</v>
      </c>
      <c r="X65" s="1"/>
      <c r="Y65" s="3" t="str">
        <f>HYPERLINK("testigos/PUE-37.pdf","PUE-37")</f>
        <v>PUE-37</v>
      </c>
    </row>
    <row r="66" spans="1:25" ht="15">
      <c r="A66" s="1" t="s">
        <v>261</v>
      </c>
      <c r="B66" s="1" t="s">
        <v>32</v>
      </c>
      <c r="C66" s="1" t="s">
        <v>33</v>
      </c>
      <c r="D66" s="2">
        <v>43041</v>
      </c>
      <c r="E66" s="1" t="s">
        <v>178</v>
      </c>
      <c r="F66" s="1" t="s">
        <v>48</v>
      </c>
      <c r="G66" s="1" t="s">
        <v>179</v>
      </c>
      <c r="H66" s="1" t="s">
        <v>238</v>
      </c>
      <c r="I66" s="1" t="s">
        <v>180</v>
      </c>
      <c r="J66" s="1" t="s">
        <v>89</v>
      </c>
      <c r="K66" s="1" t="s">
        <v>40</v>
      </c>
      <c r="L66" s="1" t="s">
        <v>257</v>
      </c>
      <c r="M66" s="1" t="s">
        <v>58</v>
      </c>
      <c r="N66" s="1" t="s">
        <v>54</v>
      </c>
      <c r="O66" s="1" t="s">
        <v>45</v>
      </c>
      <c r="P66" s="1" t="s">
        <v>45</v>
      </c>
      <c r="Q66" s="1" t="s">
        <v>45</v>
      </c>
      <c r="R66" s="1" t="s">
        <v>45</v>
      </c>
      <c r="S66" s="1" t="s">
        <v>45</v>
      </c>
      <c r="T66" s="1" t="s">
        <v>45</v>
      </c>
      <c r="U66" s="1" t="s">
        <v>45</v>
      </c>
      <c r="V66" s="1" t="s">
        <v>45</v>
      </c>
      <c r="W66" s="1" t="s">
        <v>45</v>
      </c>
      <c r="X66" s="1"/>
      <c r="Y66" s="3" t="str">
        <f>HYPERLINK("testigos/SON-4.pdf","SON-4")</f>
        <v>SON-4</v>
      </c>
    </row>
    <row r="67" spans="1:25" ht="15">
      <c r="A67" s="1" t="s">
        <v>262</v>
      </c>
      <c r="B67" s="1" t="s">
        <v>32</v>
      </c>
      <c r="C67" s="1" t="s">
        <v>33</v>
      </c>
      <c r="D67" s="2">
        <v>43042</v>
      </c>
      <c r="E67" s="1" t="s">
        <v>131</v>
      </c>
      <c r="F67" s="1" t="s">
        <v>48</v>
      </c>
      <c r="G67" s="1" t="s">
        <v>81</v>
      </c>
      <c r="H67" s="1" t="s">
        <v>196</v>
      </c>
      <c r="I67" s="1" t="s">
        <v>151</v>
      </c>
      <c r="J67" s="1" t="s">
        <v>40</v>
      </c>
      <c r="K67" s="1" t="s">
        <v>33</v>
      </c>
      <c r="L67" s="1" t="s">
        <v>263</v>
      </c>
      <c r="M67" s="1" t="s">
        <v>58</v>
      </c>
      <c r="N67" s="1" t="s">
        <v>54</v>
      </c>
      <c r="O67" s="1" t="s">
        <v>44</v>
      </c>
      <c r="P67" s="1" t="s">
        <v>45</v>
      </c>
      <c r="Q67" s="1" t="s">
        <v>44</v>
      </c>
      <c r="R67" s="1" t="s">
        <v>45</v>
      </c>
      <c r="S67" s="1" t="s">
        <v>45</v>
      </c>
      <c r="T67" s="1" t="s">
        <v>45</v>
      </c>
      <c r="U67" s="1" t="s">
        <v>45</v>
      </c>
      <c r="V67" s="1" t="s">
        <v>45</v>
      </c>
      <c r="W67" s="1" t="s">
        <v>44</v>
      </c>
      <c r="X67" s="1"/>
      <c r="Y67" s="3" t="str">
        <f>HYPERLINK("testigos/TAM-31.pdf","TAM-31")</f>
        <v>TAM-31</v>
      </c>
    </row>
    <row r="68" spans="1:25" ht="15">
      <c r="A68" s="1" t="s">
        <v>264</v>
      </c>
      <c r="B68" s="1" t="s">
        <v>32</v>
      </c>
      <c r="C68" s="1" t="s">
        <v>33</v>
      </c>
      <c r="D68" s="2">
        <v>43042</v>
      </c>
      <c r="E68" s="1" t="s">
        <v>131</v>
      </c>
      <c r="F68" s="1" t="s">
        <v>48</v>
      </c>
      <c r="G68" s="1" t="s">
        <v>81</v>
      </c>
      <c r="H68" s="1" t="s">
        <v>196</v>
      </c>
      <c r="I68" s="1" t="s">
        <v>141</v>
      </c>
      <c r="J68" s="1" t="s">
        <v>40</v>
      </c>
      <c r="K68" s="1" t="s">
        <v>33</v>
      </c>
      <c r="L68" s="1" t="s">
        <v>263</v>
      </c>
      <c r="M68" s="1" t="s">
        <v>58</v>
      </c>
      <c r="N68" s="1" t="s">
        <v>54</v>
      </c>
      <c r="O68" s="1" t="s">
        <v>44</v>
      </c>
      <c r="P68" s="1" t="s">
        <v>45</v>
      </c>
      <c r="Q68" s="1" t="s">
        <v>44</v>
      </c>
      <c r="R68" s="1" t="s">
        <v>45</v>
      </c>
      <c r="S68" s="1" t="s">
        <v>45</v>
      </c>
      <c r="T68" s="1" t="s">
        <v>45</v>
      </c>
      <c r="U68" s="1" t="s">
        <v>45</v>
      </c>
      <c r="V68" s="1" t="s">
        <v>45</v>
      </c>
      <c r="W68" s="1" t="s">
        <v>44</v>
      </c>
      <c r="X68" s="1"/>
      <c r="Y68" s="3" t="str">
        <f>HYPERLINK("testigos/TAM-32.pdf","TAM-32")</f>
        <v>TAM-32</v>
      </c>
    </row>
    <row r="69" spans="1:25" ht="15">
      <c r="A69" s="1" t="s">
        <v>265</v>
      </c>
      <c r="B69" s="1" t="s">
        <v>32</v>
      </c>
      <c r="C69" s="1" t="s">
        <v>33</v>
      </c>
      <c r="D69" s="2">
        <v>43042</v>
      </c>
      <c r="E69" s="1" t="s">
        <v>131</v>
      </c>
      <c r="F69" s="1" t="s">
        <v>48</v>
      </c>
      <c r="G69" s="1" t="s">
        <v>81</v>
      </c>
      <c r="H69" s="1" t="s">
        <v>128</v>
      </c>
      <c r="I69" s="1" t="s">
        <v>164</v>
      </c>
      <c r="J69" s="1" t="s">
        <v>40</v>
      </c>
      <c r="K69" s="1" t="s">
        <v>33</v>
      </c>
      <c r="L69" s="1" t="s">
        <v>263</v>
      </c>
      <c r="M69" s="1" t="s">
        <v>58</v>
      </c>
      <c r="N69" s="1" t="s">
        <v>54</v>
      </c>
      <c r="O69" s="1" t="s">
        <v>44</v>
      </c>
      <c r="P69" s="1" t="s">
        <v>45</v>
      </c>
      <c r="Q69" s="1" t="s">
        <v>44</v>
      </c>
      <c r="R69" s="1" t="s">
        <v>45</v>
      </c>
      <c r="S69" s="1" t="s">
        <v>45</v>
      </c>
      <c r="T69" s="1" t="s">
        <v>45</v>
      </c>
      <c r="U69" s="1" t="s">
        <v>45</v>
      </c>
      <c r="V69" s="1" t="s">
        <v>45</v>
      </c>
      <c r="W69" s="1" t="s">
        <v>44</v>
      </c>
      <c r="X69" s="1"/>
      <c r="Y69" s="3" t="str">
        <f>HYPERLINK("testigos/TAM-33.pdf","TAM-33")</f>
        <v>TAM-33</v>
      </c>
    </row>
    <row r="70" spans="1:25" ht="15">
      <c r="A70" s="1" t="s">
        <v>266</v>
      </c>
      <c r="B70" s="1" t="s">
        <v>32</v>
      </c>
      <c r="C70" s="1" t="s">
        <v>33</v>
      </c>
      <c r="D70" s="2">
        <v>43044</v>
      </c>
      <c r="E70" s="1" t="s">
        <v>47</v>
      </c>
      <c r="F70" s="1" t="s">
        <v>35</v>
      </c>
      <c r="G70" s="1" t="s">
        <v>267</v>
      </c>
      <c r="H70" s="1" t="s">
        <v>268</v>
      </c>
      <c r="I70" s="1" t="s">
        <v>103</v>
      </c>
      <c r="J70" s="1" t="s">
        <v>40</v>
      </c>
      <c r="K70" s="1" t="s">
        <v>33</v>
      </c>
      <c r="L70" s="1" t="s">
        <v>269</v>
      </c>
      <c r="M70" s="1" t="s">
        <v>58</v>
      </c>
      <c r="N70" s="1" t="s">
        <v>54</v>
      </c>
      <c r="O70" s="1" t="s">
        <v>44</v>
      </c>
      <c r="P70" s="1" t="s">
        <v>45</v>
      </c>
      <c r="Q70" s="1" t="s">
        <v>45</v>
      </c>
      <c r="R70" s="1" t="s">
        <v>45</v>
      </c>
      <c r="S70" s="1" t="s">
        <v>45</v>
      </c>
      <c r="T70" s="1" t="s">
        <v>45</v>
      </c>
      <c r="U70" s="1" t="s">
        <v>45</v>
      </c>
      <c r="V70" s="1" t="s">
        <v>45</v>
      </c>
      <c r="W70" s="1" t="s">
        <v>45</v>
      </c>
      <c r="X70" s="1"/>
      <c r="Y70" s="3" t="str">
        <f>HYPERLINK("testigos/CNCS-135.pdf","CNCS-135")</f>
        <v>CNCS-135</v>
      </c>
    </row>
    <row r="71" spans="1:25" ht="15">
      <c r="A71" s="1" t="s">
        <v>270</v>
      </c>
      <c r="B71" s="1" t="s">
        <v>32</v>
      </c>
      <c r="C71" s="1" t="s">
        <v>33</v>
      </c>
      <c r="D71" s="2">
        <v>43044</v>
      </c>
      <c r="E71" s="1" t="s">
        <v>271</v>
      </c>
      <c r="F71" s="1" t="s">
        <v>48</v>
      </c>
      <c r="G71" s="1" t="s">
        <v>81</v>
      </c>
      <c r="H71" s="1" t="s">
        <v>63</v>
      </c>
      <c r="I71" s="1" t="s">
        <v>272</v>
      </c>
      <c r="J71" s="1" t="s">
        <v>89</v>
      </c>
      <c r="K71" s="1" t="s">
        <v>40</v>
      </c>
      <c r="L71" s="1" t="s">
        <v>273</v>
      </c>
      <c r="M71" s="1" t="s">
        <v>58</v>
      </c>
      <c r="N71" s="1" t="s">
        <v>54</v>
      </c>
      <c r="O71" s="1" t="s">
        <v>45</v>
      </c>
      <c r="P71" s="1" t="s">
        <v>45</v>
      </c>
      <c r="Q71" s="1" t="s">
        <v>45</v>
      </c>
      <c r="R71" s="1" t="s">
        <v>45</v>
      </c>
      <c r="S71" s="1" t="s">
        <v>45</v>
      </c>
      <c r="T71" s="1" t="s">
        <v>45</v>
      </c>
      <c r="U71" s="1" t="s">
        <v>45</v>
      </c>
      <c r="V71" s="1" t="s">
        <v>45</v>
      </c>
      <c r="W71" s="1" t="s">
        <v>45</v>
      </c>
      <c r="X71" s="5" t="s">
        <v>274</v>
      </c>
      <c r="Y71" s="3" t="str">
        <f>HYPERLINK("testigos/OAX-3.pdf","OAX-3")</f>
        <v>OAX-3</v>
      </c>
    </row>
    <row r="72" spans="1:25" ht="15">
      <c r="A72" s="1" t="s">
        <v>275</v>
      </c>
      <c r="B72" s="1" t="s">
        <v>32</v>
      </c>
      <c r="C72" s="1" t="s">
        <v>33</v>
      </c>
      <c r="D72" s="2">
        <v>43045</v>
      </c>
      <c r="E72" s="1" t="s">
        <v>47</v>
      </c>
      <c r="F72" s="1" t="s">
        <v>48</v>
      </c>
      <c r="G72" s="1" t="s">
        <v>47</v>
      </c>
      <c r="H72" s="1" t="s">
        <v>77</v>
      </c>
      <c r="I72" s="1" t="s">
        <v>39</v>
      </c>
      <c r="J72" s="1" t="s">
        <v>89</v>
      </c>
      <c r="K72" s="1" t="s">
        <v>40</v>
      </c>
      <c r="L72" s="1" t="s">
        <v>244</v>
      </c>
      <c r="M72" s="1" t="s">
        <v>58</v>
      </c>
      <c r="N72" s="1" t="s">
        <v>54</v>
      </c>
      <c r="O72" s="1" t="s">
        <v>45</v>
      </c>
      <c r="P72" s="1" t="s">
        <v>45</v>
      </c>
      <c r="Q72" s="1" t="s">
        <v>45</v>
      </c>
      <c r="R72" s="1" t="s">
        <v>45</v>
      </c>
      <c r="S72" s="1" t="s">
        <v>45</v>
      </c>
      <c r="T72" s="1" t="s">
        <v>45</v>
      </c>
      <c r="U72" s="1" t="s">
        <v>45</v>
      </c>
      <c r="V72" s="1" t="s">
        <v>45</v>
      </c>
      <c r="W72" s="1" t="s">
        <v>45</v>
      </c>
      <c r="X72" s="1"/>
      <c r="Y72" s="3" t="str">
        <f>HYPERLINK("testigos/CNCS-130.pdf","CNCS-130")</f>
        <v>CNCS-130</v>
      </c>
    </row>
    <row r="73" spans="1:25" ht="15">
      <c r="A73" s="16" t="s">
        <v>276</v>
      </c>
      <c r="B73" s="16" t="s">
        <v>32</v>
      </c>
      <c r="C73" s="16" t="s">
        <v>33</v>
      </c>
      <c r="D73" s="17">
        <v>43045</v>
      </c>
      <c r="E73" s="16" t="s">
        <v>47</v>
      </c>
      <c r="F73" s="16" t="s">
        <v>48</v>
      </c>
      <c r="G73" s="16" t="s">
        <v>247</v>
      </c>
      <c r="H73" s="16" t="s">
        <v>70</v>
      </c>
      <c r="I73" s="16" t="s">
        <v>248</v>
      </c>
      <c r="J73" s="16" t="s">
        <v>40</v>
      </c>
      <c r="K73" s="16" t="s">
        <v>40</v>
      </c>
      <c r="L73" s="16" t="s">
        <v>277</v>
      </c>
      <c r="M73" s="16" t="s">
        <v>58</v>
      </c>
      <c r="N73" s="16" t="s">
        <v>54</v>
      </c>
      <c r="O73" s="16" t="s">
        <v>45</v>
      </c>
      <c r="P73" s="16" t="s">
        <v>45</v>
      </c>
      <c r="Q73" s="16" t="s">
        <v>45</v>
      </c>
      <c r="R73" s="16" t="s">
        <v>45</v>
      </c>
      <c r="S73" s="16" t="s">
        <v>45</v>
      </c>
      <c r="T73" s="16" t="s">
        <v>45</v>
      </c>
      <c r="U73" s="16" t="s">
        <v>45</v>
      </c>
      <c r="V73" s="16" t="s">
        <v>45</v>
      </c>
      <c r="W73" s="16" t="s">
        <v>45</v>
      </c>
      <c r="X73" s="18" t="s">
        <v>305</v>
      </c>
      <c r="Y73" s="19" t="str">
        <f>HYPERLINK("testigos/CNCS-131.pdf","CNCS-131")</f>
        <v>CNCS-131</v>
      </c>
    </row>
    <row r="74" spans="1:25" ht="15">
      <c r="A74" s="1" t="s">
        <v>279</v>
      </c>
      <c r="B74" s="1" t="s">
        <v>32</v>
      </c>
      <c r="C74" s="1" t="s">
        <v>33</v>
      </c>
      <c r="D74" s="2">
        <v>43045</v>
      </c>
      <c r="E74" s="1" t="s">
        <v>280</v>
      </c>
      <c r="F74" s="1" t="s">
        <v>48</v>
      </c>
      <c r="G74" s="1" t="s">
        <v>81</v>
      </c>
      <c r="H74" s="1" t="s">
        <v>148</v>
      </c>
      <c r="I74" s="1" t="s">
        <v>281</v>
      </c>
      <c r="J74" s="1" t="s">
        <v>89</v>
      </c>
      <c r="K74" s="1" t="s">
        <v>40</v>
      </c>
      <c r="L74" s="1" t="s">
        <v>244</v>
      </c>
      <c r="M74" s="1" t="s">
        <v>58</v>
      </c>
      <c r="N74" s="1" t="s">
        <v>54</v>
      </c>
      <c r="O74" s="1" t="s">
        <v>45</v>
      </c>
      <c r="P74" s="1" t="s">
        <v>45</v>
      </c>
      <c r="Q74" s="1" t="s">
        <v>45</v>
      </c>
      <c r="R74" s="1" t="s">
        <v>45</v>
      </c>
      <c r="S74" s="1" t="s">
        <v>45</v>
      </c>
      <c r="T74" s="1" t="s">
        <v>45</v>
      </c>
      <c r="U74" s="1" t="s">
        <v>45</v>
      </c>
      <c r="V74" s="1" t="s">
        <v>45</v>
      </c>
      <c r="W74" s="1" t="s">
        <v>45</v>
      </c>
      <c r="X74" s="1"/>
      <c r="Y74" s="3" t="str">
        <f>HYPERLINK("testigos/COA-24.pdf","COA-24")</f>
        <v>COA-24</v>
      </c>
    </row>
    <row r="75" spans="1:25" ht="15">
      <c r="A75" s="1" t="s">
        <v>282</v>
      </c>
      <c r="B75" s="1" t="s">
        <v>32</v>
      </c>
      <c r="C75" s="1" t="s">
        <v>33</v>
      </c>
      <c r="D75" s="2">
        <v>43045</v>
      </c>
      <c r="E75" s="1" t="s">
        <v>235</v>
      </c>
      <c r="F75" s="1" t="s">
        <v>48</v>
      </c>
      <c r="G75" s="1" t="s">
        <v>214</v>
      </c>
      <c r="H75" s="1" t="s">
        <v>63</v>
      </c>
      <c r="I75" s="1" t="s">
        <v>236</v>
      </c>
      <c r="J75" s="1" t="s">
        <v>89</v>
      </c>
      <c r="K75" s="1" t="s">
        <v>40</v>
      </c>
      <c r="L75" s="1" t="s">
        <v>244</v>
      </c>
      <c r="M75" s="1" t="s">
        <v>58</v>
      </c>
      <c r="N75" s="1" t="s">
        <v>54</v>
      </c>
      <c r="O75" s="1" t="s">
        <v>45</v>
      </c>
      <c r="P75" s="1" t="s">
        <v>45</v>
      </c>
      <c r="Q75" s="1" t="s">
        <v>45</v>
      </c>
      <c r="R75" s="1" t="s">
        <v>45</v>
      </c>
      <c r="S75" s="1" t="s">
        <v>45</v>
      </c>
      <c r="T75" s="1" t="s">
        <v>45</v>
      </c>
      <c r="U75" s="1" t="s">
        <v>45</v>
      </c>
      <c r="V75" s="1" t="s">
        <v>45</v>
      </c>
      <c r="W75" s="1" t="s">
        <v>45</v>
      </c>
      <c r="X75" s="1"/>
      <c r="Y75" s="3" t="str">
        <f>HYPERLINK("testigos/SIN-4.pdf","SIN-4")</f>
        <v>SIN-4</v>
      </c>
    </row>
    <row r="76" spans="1:25" ht="15">
      <c r="A76" s="1" t="s">
        <v>283</v>
      </c>
      <c r="B76" s="1" t="s">
        <v>32</v>
      </c>
      <c r="C76" s="1" t="s">
        <v>33</v>
      </c>
      <c r="D76" s="2">
        <v>43045</v>
      </c>
      <c r="E76" s="1" t="s">
        <v>117</v>
      </c>
      <c r="F76" s="1" t="s">
        <v>48</v>
      </c>
      <c r="G76" s="1" t="s">
        <v>47</v>
      </c>
      <c r="H76" s="1" t="s">
        <v>119</v>
      </c>
      <c r="I76" s="1" t="s">
        <v>284</v>
      </c>
      <c r="J76" s="1" t="s">
        <v>40</v>
      </c>
      <c r="K76" s="1" t="s">
        <v>33</v>
      </c>
      <c r="L76" s="1" t="s">
        <v>40</v>
      </c>
      <c r="M76" s="1" t="s">
        <v>42</v>
      </c>
      <c r="N76" s="1" t="s">
        <v>195</v>
      </c>
      <c r="O76" s="1" t="s">
        <v>44</v>
      </c>
      <c r="P76" s="1" t="s">
        <v>45</v>
      </c>
      <c r="Q76" s="1" t="s">
        <v>44</v>
      </c>
      <c r="R76" s="1" t="s">
        <v>45</v>
      </c>
      <c r="S76" s="1" t="s">
        <v>45</v>
      </c>
      <c r="T76" s="1" t="s">
        <v>45</v>
      </c>
      <c r="U76" s="1" t="s">
        <v>45</v>
      </c>
      <c r="V76" s="1" t="s">
        <v>45</v>
      </c>
      <c r="W76" s="1" t="s">
        <v>45</v>
      </c>
      <c r="X76" s="1"/>
      <c r="Y76" s="3" t="str">
        <f>HYPERLINK("testigos/SLP-13.pdf","SLP-13")</f>
        <v>SLP-13</v>
      </c>
    </row>
    <row r="77" spans="1:25" ht="15">
      <c r="A77" s="1" t="s">
        <v>285</v>
      </c>
      <c r="B77" s="1" t="s">
        <v>32</v>
      </c>
      <c r="C77" s="1" t="s">
        <v>33</v>
      </c>
      <c r="D77" s="2">
        <v>43045</v>
      </c>
      <c r="E77" s="1" t="s">
        <v>178</v>
      </c>
      <c r="F77" s="1" t="s">
        <v>48</v>
      </c>
      <c r="G77" s="1" t="s">
        <v>179</v>
      </c>
      <c r="H77" s="1" t="s">
        <v>191</v>
      </c>
      <c r="I77" s="1" t="s">
        <v>180</v>
      </c>
      <c r="J77" s="1" t="s">
        <v>89</v>
      </c>
      <c r="K77" s="1" t="s">
        <v>40</v>
      </c>
      <c r="L77" s="1" t="s">
        <v>244</v>
      </c>
      <c r="M77" s="1" t="s">
        <v>58</v>
      </c>
      <c r="N77" s="1" t="s">
        <v>54</v>
      </c>
      <c r="O77" s="1" t="s">
        <v>45</v>
      </c>
      <c r="P77" s="1" t="s">
        <v>45</v>
      </c>
      <c r="Q77" s="1" t="s">
        <v>45</v>
      </c>
      <c r="R77" s="1" t="s">
        <v>45</v>
      </c>
      <c r="S77" s="1" t="s">
        <v>45</v>
      </c>
      <c r="T77" s="1" t="s">
        <v>45</v>
      </c>
      <c r="U77" s="1" t="s">
        <v>45</v>
      </c>
      <c r="V77" s="1" t="s">
        <v>45</v>
      </c>
      <c r="W77" s="1" t="s">
        <v>45</v>
      </c>
      <c r="X77" s="1"/>
      <c r="Y77" s="3" t="str">
        <f>HYPERLINK("testigos/SON-5.pdf","SON-5")</f>
        <v>SON-5</v>
      </c>
    </row>
    <row r="78" spans="1:25" ht="15">
      <c r="A78" s="1" t="s">
        <v>286</v>
      </c>
      <c r="B78" s="1" t="s">
        <v>32</v>
      </c>
      <c r="C78" s="1" t="s">
        <v>33</v>
      </c>
      <c r="D78" s="2">
        <v>43045</v>
      </c>
      <c r="E78" s="1" t="s">
        <v>131</v>
      </c>
      <c r="F78" s="1" t="s">
        <v>48</v>
      </c>
      <c r="G78" s="1" t="s">
        <v>81</v>
      </c>
      <c r="H78" s="1" t="s">
        <v>63</v>
      </c>
      <c r="I78" s="1" t="s">
        <v>194</v>
      </c>
      <c r="J78" s="1" t="s">
        <v>89</v>
      </c>
      <c r="K78" s="1" t="s">
        <v>40</v>
      </c>
      <c r="L78" s="1" t="s">
        <v>244</v>
      </c>
      <c r="M78" s="1" t="s">
        <v>58</v>
      </c>
      <c r="N78" s="1" t="s">
        <v>54</v>
      </c>
      <c r="O78" s="1" t="s">
        <v>45</v>
      </c>
      <c r="P78" s="1" t="s">
        <v>45</v>
      </c>
      <c r="Q78" s="1" t="s">
        <v>45</v>
      </c>
      <c r="R78" s="1" t="s">
        <v>45</v>
      </c>
      <c r="S78" s="1" t="s">
        <v>45</v>
      </c>
      <c r="T78" s="1" t="s">
        <v>45</v>
      </c>
      <c r="U78" s="1" t="s">
        <v>45</v>
      </c>
      <c r="V78" s="1" t="s">
        <v>45</v>
      </c>
      <c r="W78" s="1" t="s">
        <v>45</v>
      </c>
      <c r="X78" s="1"/>
      <c r="Y78" s="3" t="str">
        <f>HYPERLINK("testigos/TAM-34.pdf","TAM-34")</f>
        <v>TAM-34</v>
      </c>
    </row>
    <row r="79" spans="1:25" ht="15">
      <c r="A79" s="1" t="s">
        <v>287</v>
      </c>
      <c r="B79" s="1" t="s">
        <v>32</v>
      </c>
      <c r="C79" s="1" t="s">
        <v>33</v>
      </c>
      <c r="D79" s="2">
        <v>43045</v>
      </c>
      <c r="E79" s="1" t="s">
        <v>131</v>
      </c>
      <c r="F79" s="1" t="s">
        <v>48</v>
      </c>
      <c r="G79" s="1" t="s">
        <v>81</v>
      </c>
      <c r="H79" s="1" t="s">
        <v>63</v>
      </c>
      <c r="I79" s="1" t="s">
        <v>192</v>
      </c>
      <c r="J79" s="1" t="s">
        <v>89</v>
      </c>
      <c r="K79" s="1" t="s">
        <v>40</v>
      </c>
      <c r="L79" s="1" t="s">
        <v>244</v>
      </c>
      <c r="M79" s="1" t="s">
        <v>58</v>
      </c>
      <c r="N79" s="1" t="s">
        <v>54</v>
      </c>
      <c r="O79" s="1" t="s">
        <v>45</v>
      </c>
      <c r="P79" s="1" t="s">
        <v>45</v>
      </c>
      <c r="Q79" s="1" t="s">
        <v>45</v>
      </c>
      <c r="R79" s="1" t="s">
        <v>45</v>
      </c>
      <c r="S79" s="1" t="s">
        <v>45</v>
      </c>
      <c r="T79" s="1" t="s">
        <v>45</v>
      </c>
      <c r="U79" s="1" t="s">
        <v>45</v>
      </c>
      <c r="V79" s="1" t="s">
        <v>45</v>
      </c>
      <c r="W79" s="1" t="s">
        <v>45</v>
      </c>
      <c r="X79" s="1"/>
      <c r="Y79" s="3" t="str">
        <f>HYPERLINK("testigos/TAM-35.pdf","TAM-35")</f>
        <v>TAM-35</v>
      </c>
    </row>
    <row r="80" spans="1:25" ht="15">
      <c r="A80" s="1" t="s">
        <v>288</v>
      </c>
      <c r="B80" s="1" t="s">
        <v>32</v>
      </c>
      <c r="C80" s="1" t="s">
        <v>33</v>
      </c>
      <c r="D80" s="2">
        <v>43045</v>
      </c>
      <c r="E80" s="1" t="s">
        <v>131</v>
      </c>
      <c r="F80" s="1" t="s">
        <v>48</v>
      </c>
      <c r="G80" s="1" t="s">
        <v>81</v>
      </c>
      <c r="H80" s="1" t="s">
        <v>196</v>
      </c>
      <c r="I80" s="1" t="s">
        <v>151</v>
      </c>
      <c r="J80" s="1" t="s">
        <v>89</v>
      </c>
      <c r="K80" s="1" t="s">
        <v>40</v>
      </c>
      <c r="L80" s="1" t="s">
        <v>244</v>
      </c>
      <c r="M80" s="1" t="s">
        <v>58</v>
      </c>
      <c r="N80" s="1" t="s">
        <v>54</v>
      </c>
      <c r="O80" s="1" t="s">
        <v>45</v>
      </c>
      <c r="P80" s="1" t="s">
        <v>45</v>
      </c>
      <c r="Q80" s="1" t="s">
        <v>45</v>
      </c>
      <c r="R80" s="1" t="s">
        <v>45</v>
      </c>
      <c r="S80" s="1" t="s">
        <v>45</v>
      </c>
      <c r="T80" s="1" t="s">
        <v>45</v>
      </c>
      <c r="U80" s="1" t="s">
        <v>45</v>
      </c>
      <c r="V80" s="1" t="s">
        <v>45</v>
      </c>
      <c r="W80" s="1" t="s">
        <v>45</v>
      </c>
      <c r="X80" s="1"/>
      <c r="Y80" s="3" t="str">
        <f>HYPERLINK("testigos/TAM-36.pdf","TAM-36")</f>
        <v>TAM-36</v>
      </c>
    </row>
    <row r="81" spans="1:25" ht="15">
      <c r="A81" s="1" t="s">
        <v>289</v>
      </c>
      <c r="B81" s="1" t="s">
        <v>32</v>
      </c>
      <c r="C81" s="1" t="s">
        <v>33</v>
      </c>
      <c r="D81" s="2">
        <v>43045</v>
      </c>
      <c r="E81" s="1" t="s">
        <v>131</v>
      </c>
      <c r="F81" s="1" t="s">
        <v>48</v>
      </c>
      <c r="G81" s="1" t="s">
        <v>81</v>
      </c>
      <c r="H81" s="1" t="s">
        <v>196</v>
      </c>
      <c r="I81" s="1" t="s">
        <v>141</v>
      </c>
      <c r="J81" s="1" t="s">
        <v>89</v>
      </c>
      <c r="K81" s="1" t="s">
        <v>40</v>
      </c>
      <c r="L81" s="1" t="s">
        <v>244</v>
      </c>
      <c r="M81" s="1" t="s">
        <v>58</v>
      </c>
      <c r="N81" s="1" t="s">
        <v>54</v>
      </c>
      <c r="O81" s="1" t="s">
        <v>45</v>
      </c>
      <c r="P81" s="1" t="s">
        <v>45</v>
      </c>
      <c r="Q81" s="1" t="s">
        <v>45</v>
      </c>
      <c r="R81" s="1" t="s">
        <v>45</v>
      </c>
      <c r="S81" s="1" t="s">
        <v>45</v>
      </c>
      <c r="T81" s="1" t="s">
        <v>45</v>
      </c>
      <c r="U81" s="1" t="s">
        <v>45</v>
      </c>
      <c r="V81" s="1" t="s">
        <v>45</v>
      </c>
      <c r="W81" s="1" t="s">
        <v>45</v>
      </c>
      <c r="X81" s="1"/>
      <c r="Y81" s="3" t="str">
        <f>HYPERLINK("testigos/TAM-37.pdf","TAM-37")</f>
        <v>TAM-37</v>
      </c>
    </row>
    <row r="82" spans="1:25" ht="15">
      <c r="A82" s="1" t="s">
        <v>290</v>
      </c>
      <c r="B82" s="1" t="s">
        <v>32</v>
      </c>
      <c r="C82" s="1" t="s">
        <v>33</v>
      </c>
      <c r="D82" s="2">
        <v>43045</v>
      </c>
      <c r="E82" s="1" t="s">
        <v>131</v>
      </c>
      <c r="F82" s="1" t="s">
        <v>48</v>
      </c>
      <c r="G82" s="1" t="s">
        <v>81</v>
      </c>
      <c r="H82" s="1" t="s">
        <v>128</v>
      </c>
      <c r="I82" s="1" t="s">
        <v>164</v>
      </c>
      <c r="J82" s="1" t="s">
        <v>89</v>
      </c>
      <c r="K82" s="1" t="s">
        <v>40</v>
      </c>
      <c r="L82" s="1" t="s">
        <v>244</v>
      </c>
      <c r="M82" s="1" t="s">
        <v>58</v>
      </c>
      <c r="N82" s="1" t="s">
        <v>54</v>
      </c>
      <c r="O82" s="1" t="s">
        <v>45</v>
      </c>
      <c r="P82" s="1" t="s">
        <v>45</v>
      </c>
      <c r="Q82" s="1" t="s">
        <v>45</v>
      </c>
      <c r="R82" s="1" t="s">
        <v>45</v>
      </c>
      <c r="S82" s="1" t="s">
        <v>45</v>
      </c>
      <c r="T82" s="1" t="s">
        <v>45</v>
      </c>
      <c r="U82" s="1" t="s">
        <v>45</v>
      </c>
      <c r="V82" s="1" t="s">
        <v>45</v>
      </c>
      <c r="W82" s="1" t="s">
        <v>45</v>
      </c>
      <c r="X82" s="1"/>
      <c r="Y82" s="3" t="str">
        <f>HYPERLINK("testigos/TAM-38.pdf","TAM-38")</f>
        <v>TAM-38</v>
      </c>
    </row>
    <row r="83" spans="1:25" ht="15">
      <c r="A83" s="1" t="s">
        <v>291</v>
      </c>
      <c r="B83" s="1" t="s">
        <v>32</v>
      </c>
      <c r="C83" s="1" t="s">
        <v>33</v>
      </c>
      <c r="D83" s="2">
        <v>43045</v>
      </c>
      <c r="E83" s="1" t="s">
        <v>131</v>
      </c>
      <c r="F83" s="1" t="s">
        <v>48</v>
      </c>
      <c r="G83" s="1" t="s">
        <v>81</v>
      </c>
      <c r="H83" s="1" t="s">
        <v>56</v>
      </c>
      <c r="I83" s="1" t="s">
        <v>149</v>
      </c>
      <c r="J83" s="1" t="s">
        <v>89</v>
      </c>
      <c r="K83" s="1" t="s">
        <v>40</v>
      </c>
      <c r="L83" s="1" t="s">
        <v>244</v>
      </c>
      <c r="M83" s="1" t="s">
        <v>58</v>
      </c>
      <c r="N83" s="1" t="s">
        <v>54</v>
      </c>
      <c r="O83" s="1" t="s">
        <v>45</v>
      </c>
      <c r="P83" s="1" t="s">
        <v>45</v>
      </c>
      <c r="Q83" s="1" t="s">
        <v>45</v>
      </c>
      <c r="R83" s="1" t="s">
        <v>45</v>
      </c>
      <c r="S83" s="1" t="s">
        <v>45</v>
      </c>
      <c r="T83" s="1" t="s">
        <v>45</v>
      </c>
      <c r="U83" s="1" t="s">
        <v>45</v>
      </c>
      <c r="V83" s="1" t="s">
        <v>45</v>
      </c>
      <c r="W83" s="1" t="s">
        <v>45</v>
      </c>
      <c r="X83" s="1"/>
      <c r="Y83" s="3" t="str">
        <f>HYPERLINK("testigos/TAM-39.pdf","TAM-39")</f>
        <v>TAM-39</v>
      </c>
    </row>
    <row r="84" spans="1:25" ht="15">
      <c r="A84" s="1" t="s">
        <v>292</v>
      </c>
      <c r="B84" s="1" t="s">
        <v>32</v>
      </c>
      <c r="C84" s="1" t="s">
        <v>33</v>
      </c>
      <c r="D84" s="2">
        <v>43046</v>
      </c>
      <c r="E84" s="1" t="s">
        <v>47</v>
      </c>
      <c r="F84" s="1" t="s">
        <v>48</v>
      </c>
      <c r="G84" s="1" t="s">
        <v>247</v>
      </c>
      <c r="H84" s="1" t="s">
        <v>148</v>
      </c>
      <c r="I84" s="1" t="s">
        <v>248</v>
      </c>
      <c r="J84" s="1" t="s">
        <v>40</v>
      </c>
      <c r="K84" s="1" t="s">
        <v>40</v>
      </c>
      <c r="L84" s="1" t="s">
        <v>277</v>
      </c>
      <c r="M84" s="1" t="s">
        <v>42</v>
      </c>
      <c r="N84" s="1" t="s">
        <v>276</v>
      </c>
      <c r="O84" s="1" t="s">
        <v>45</v>
      </c>
      <c r="P84" s="1" t="s">
        <v>45</v>
      </c>
      <c r="Q84" s="1" t="s">
        <v>45</v>
      </c>
      <c r="R84" s="1" t="s">
        <v>45</v>
      </c>
      <c r="S84" s="1" t="s">
        <v>45</v>
      </c>
      <c r="T84" s="1" t="s">
        <v>45</v>
      </c>
      <c r="U84" s="1" t="s">
        <v>45</v>
      </c>
      <c r="V84" s="1" t="s">
        <v>45</v>
      </c>
      <c r="W84" s="1" t="s">
        <v>45</v>
      </c>
      <c r="X84" s="1" t="s">
        <v>278</v>
      </c>
      <c r="Y84" s="3" t="str">
        <f>HYPERLINK("testigos/CNCS-132.pdf","CNCS-132")</f>
        <v>CNCS-132</v>
      </c>
    </row>
    <row r="85" spans="1:25" ht="15">
      <c r="A85" s="1" t="s">
        <v>293</v>
      </c>
      <c r="B85" s="1" t="s">
        <v>32</v>
      </c>
      <c r="C85" s="1" t="s">
        <v>33</v>
      </c>
      <c r="D85" s="2">
        <v>43046</v>
      </c>
      <c r="E85" s="1" t="s">
        <v>47</v>
      </c>
      <c r="F85" s="1" t="s">
        <v>48</v>
      </c>
      <c r="G85" s="1" t="s">
        <v>294</v>
      </c>
      <c r="H85" s="1" t="s">
        <v>295</v>
      </c>
      <c r="I85" s="1" t="s">
        <v>253</v>
      </c>
      <c r="J85" s="1" t="s">
        <v>89</v>
      </c>
      <c r="K85" s="1" t="s">
        <v>40</v>
      </c>
      <c r="L85" s="1" t="s">
        <v>296</v>
      </c>
      <c r="M85" s="1" t="s">
        <v>58</v>
      </c>
      <c r="N85" s="1" t="s">
        <v>54</v>
      </c>
      <c r="O85" s="1" t="s">
        <v>45</v>
      </c>
      <c r="P85" s="1" t="s">
        <v>45</v>
      </c>
      <c r="Q85" s="1" t="s">
        <v>45</v>
      </c>
      <c r="R85" s="1" t="s">
        <v>45</v>
      </c>
      <c r="S85" s="1" t="s">
        <v>45</v>
      </c>
      <c r="T85" s="1" t="s">
        <v>45</v>
      </c>
      <c r="U85" s="1" t="s">
        <v>45</v>
      </c>
      <c r="V85" s="1" t="s">
        <v>45</v>
      </c>
      <c r="W85" s="1" t="s">
        <v>45</v>
      </c>
      <c r="X85" s="1"/>
      <c r="Y85" s="3" t="str">
        <f>HYPERLINK("testigos/CNCS-133.pdf","CNCS-133")</f>
        <v>CNCS-133</v>
      </c>
    </row>
    <row r="86" spans="1:25" ht="15">
      <c r="A86" s="1" t="s">
        <v>297</v>
      </c>
      <c r="B86" s="1" t="s">
        <v>32</v>
      </c>
      <c r="C86" s="1" t="s">
        <v>33</v>
      </c>
      <c r="D86" s="2">
        <v>43046</v>
      </c>
      <c r="E86" s="1" t="s">
        <v>91</v>
      </c>
      <c r="F86" s="1" t="s">
        <v>48</v>
      </c>
      <c r="G86" s="1" t="s">
        <v>298</v>
      </c>
      <c r="H86" s="1" t="s">
        <v>70</v>
      </c>
      <c r="I86" s="1" t="s">
        <v>211</v>
      </c>
      <c r="J86" s="1" t="s">
        <v>89</v>
      </c>
      <c r="K86" s="1" t="s">
        <v>40</v>
      </c>
      <c r="L86" s="1" t="s">
        <v>244</v>
      </c>
      <c r="M86" s="1" t="s">
        <v>58</v>
      </c>
      <c r="N86" s="1" t="s">
        <v>54</v>
      </c>
      <c r="O86" s="1" t="s">
        <v>45</v>
      </c>
      <c r="P86" s="1" t="s">
        <v>45</v>
      </c>
      <c r="Q86" s="1" t="s">
        <v>45</v>
      </c>
      <c r="R86" s="1" t="s">
        <v>45</v>
      </c>
      <c r="S86" s="1" t="s">
        <v>45</v>
      </c>
      <c r="T86" s="1" t="s">
        <v>45</v>
      </c>
      <c r="U86" s="1" t="s">
        <v>45</v>
      </c>
      <c r="V86" s="1" t="s">
        <v>45</v>
      </c>
      <c r="W86" s="1" t="s">
        <v>45</v>
      </c>
      <c r="X86" s="1"/>
      <c r="Y86" s="3" t="str">
        <f>HYPERLINK("testigos/YUC-10.pdf","YUC-10")</f>
        <v>YUC-10</v>
      </c>
    </row>
    <row r="87" spans="1:25" ht="15">
      <c r="A87" s="1" t="s">
        <v>299</v>
      </c>
      <c r="B87" s="1" t="s">
        <v>32</v>
      </c>
      <c r="C87" s="1" t="s">
        <v>33</v>
      </c>
      <c r="D87" s="2">
        <v>43047</v>
      </c>
      <c r="E87" s="1" t="s">
        <v>47</v>
      </c>
      <c r="F87" s="1" t="s">
        <v>48</v>
      </c>
      <c r="G87" s="1" t="s">
        <v>252</v>
      </c>
      <c r="H87" s="1" t="s">
        <v>295</v>
      </c>
      <c r="I87" s="1" t="s">
        <v>253</v>
      </c>
      <c r="J87" s="1" t="s">
        <v>89</v>
      </c>
      <c r="K87" s="1" t="s">
        <v>33</v>
      </c>
      <c r="L87" s="1" t="s">
        <v>300</v>
      </c>
      <c r="M87" s="1" t="s">
        <v>58</v>
      </c>
      <c r="N87" s="1" t="s">
        <v>54</v>
      </c>
      <c r="O87" s="1" t="s">
        <v>45</v>
      </c>
      <c r="P87" s="1" t="s">
        <v>45</v>
      </c>
      <c r="Q87" s="1" t="s">
        <v>45</v>
      </c>
      <c r="R87" s="1" t="s">
        <v>45</v>
      </c>
      <c r="S87" s="1" t="s">
        <v>45</v>
      </c>
      <c r="T87" s="1" t="s">
        <v>45</v>
      </c>
      <c r="U87" s="1" t="s">
        <v>45</v>
      </c>
      <c r="V87" s="1" t="s">
        <v>45</v>
      </c>
      <c r="W87" s="1" t="s">
        <v>45</v>
      </c>
      <c r="X87" s="1"/>
      <c r="Y87" s="3" t="str">
        <f>HYPERLINK("testigos/CNCS-134.pdf","CNCS-134")</f>
        <v>CNCS-134</v>
      </c>
    </row>
    <row r="88" spans="1:25" ht="15">
      <c r="A88" s="1" t="s">
        <v>301</v>
      </c>
      <c r="B88" s="1" t="s">
        <v>32</v>
      </c>
      <c r="C88" s="1" t="s">
        <v>33</v>
      </c>
      <c r="D88" s="2">
        <v>43047</v>
      </c>
      <c r="E88" s="1" t="s">
        <v>47</v>
      </c>
      <c r="F88" s="1" t="s">
        <v>48</v>
      </c>
      <c r="G88" s="1" t="s">
        <v>118</v>
      </c>
      <c r="H88" s="1" t="s">
        <v>159</v>
      </c>
      <c r="I88" s="1" t="s">
        <v>302</v>
      </c>
      <c r="J88" s="1" t="s">
        <v>40</v>
      </c>
      <c r="K88" s="1" t="s">
        <v>40</v>
      </c>
      <c r="L88" s="1" t="s">
        <v>303</v>
      </c>
      <c r="M88" s="1" t="s">
        <v>58</v>
      </c>
      <c r="N88" s="1" t="s">
        <v>54</v>
      </c>
      <c r="O88" s="1" t="s">
        <v>45</v>
      </c>
      <c r="P88" s="1" t="s">
        <v>45</v>
      </c>
      <c r="Q88" s="1" t="s">
        <v>45</v>
      </c>
      <c r="R88" s="1" t="s">
        <v>45</v>
      </c>
      <c r="S88" s="1" t="s">
        <v>45</v>
      </c>
      <c r="T88" s="1" t="s">
        <v>45</v>
      </c>
      <c r="U88" s="1" t="s">
        <v>45</v>
      </c>
      <c r="V88" s="1" t="s">
        <v>45</v>
      </c>
      <c r="W88" s="1" t="s">
        <v>45</v>
      </c>
      <c r="X88" s="1" t="s">
        <v>304</v>
      </c>
      <c r="Y88" s="3" t="str">
        <f>HYPERLINK("testigos/CNCS-137.pdf","CNCS-137")</f>
        <v>CNCS-137</v>
      </c>
    </row>
    <row r="89" spans="1:25" ht="15">
      <c r="A89" s="1" t="s">
        <v>31</v>
      </c>
      <c r="B89" s="1" t="s">
        <v>32</v>
      </c>
      <c r="C89" s="1" t="s">
        <v>33</v>
      </c>
      <c r="D89" s="2">
        <v>43026</v>
      </c>
      <c r="E89" s="1" t="s">
        <v>34</v>
      </c>
      <c r="F89" s="1" t="s">
        <v>35</v>
      </c>
      <c r="G89" s="1" t="s">
        <v>36</v>
      </c>
      <c r="H89" s="1" t="s">
        <v>37</v>
      </c>
      <c r="I89" s="1" t="s">
        <v>38</v>
      </c>
      <c r="J89" s="1" t="s">
        <v>39</v>
      </c>
      <c r="K89" s="1" t="s">
        <v>40</v>
      </c>
      <c r="L89" s="1" t="s">
        <v>41</v>
      </c>
      <c r="M89" s="1" t="s">
        <v>42</v>
      </c>
      <c r="N89" s="1" t="s">
        <v>43</v>
      </c>
      <c r="O89" s="1" t="s">
        <v>44</v>
      </c>
      <c r="P89" s="1" t="s">
        <v>45</v>
      </c>
      <c r="Q89" s="1" t="s">
        <v>45</v>
      </c>
      <c r="R89" s="1" t="s">
        <v>44</v>
      </c>
      <c r="S89" s="1" t="s">
        <v>45</v>
      </c>
      <c r="T89" s="1" t="s">
        <v>45</v>
      </c>
      <c r="U89" s="1" t="s">
        <v>44</v>
      </c>
      <c r="V89" s="1" t="s">
        <v>45</v>
      </c>
      <c r="W89" s="1" t="s">
        <v>45</v>
      </c>
      <c r="X89" s="1"/>
      <c r="Y89" s="3" t="str">
        <f>HYPERLINK("testigos/PUE-22.pdf","PUE-22")</f>
        <v>PUE-22</v>
      </c>
    </row>
    <row r="90" s="15" customFormat="1" ht="15"/>
    <row r="91" s="15" customFormat="1" ht="15"/>
    <row r="92" s="15" customFormat="1" ht="15"/>
    <row r="93" ht="15">
      <c r="I93" s="15"/>
    </row>
  </sheetData>
  <mergeCells count="31">
    <mergeCell ref="F3:F4"/>
    <mergeCell ref="A1:Y1"/>
    <mergeCell ref="A2:H2"/>
    <mergeCell ref="I2:L2"/>
    <mergeCell ref="M2:N2"/>
    <mergeCell ref="O2:W2"/>
    <mergeCell ref="X2:Y2"/>
    <mergeCell ref="A3:A4"/>
    <mergeCell ref="B3:B4"/>
    <mergeCell ref="C3:C4"/>
    <mergeCell ref="D3:D4"/>
    <mergeCell ref="E3:E4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4"/>
    <mergeCell ref="Y3:Y4"/>
    <mergeCell ref="S3:S4"/>
    <mergeCell ref="T3:T4"/>
    <mergeCell ref="U3:U4"/>
    <mergeCell ref="V3:V4"/>
    <mergeCell ref="W3:W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2014-03-07T16:08:25Z</dcterms:created>
  <dcterms:modified xsi:type="dcterms:W3CDTF">2017-11-17T16:18:41Z</dcterms:modified>
  <cp:category/>
  <cp:version/>
  <cp:contentType/>
  <cp:contentStatus/>
</cp:coreProperties>
</file>